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Девочки 5-6" sheetId="1" r:id="rId1"/>
    <sheet name="Мальчики 5-6 " sheetId="2" r:id="rId2"/>
    <sheet name="Девушки 7-8" sheetId="3" r:id="rId3"/>
    <sheet name="Юноши 7-8" sheetId="4" r:id="rId4"/>
    <sheet name="Девушки 9-11 " sheetId="5" r:id="rId5"/>
    <sheet name="Юноши 9-11" sheetId="6" r:id="rId6"/>
  </sheets>
  <definedNames/>
  <calcPr fullCalcOnLoad="1"/>
</workbook>
</file>

<file path=xl/sharedStrings.xml><?xml version="1.0" encoding="utf-8"?>
<sst xmlns="http://schemas.openxmlformats.org/spreadsheetml/2006/main" count="443" uniqueCount="160">
  <si>
    <t>Образовательная организация</t>
  </si>
  <si>
    <t>теория</t>
  </si>
  <si>
    <t>Класс</t>
  </si>
  <si>
    <t>№ п/п</t>
  </si>
  <si>
    <t>гимнастика</t>
  </si>
  <si>
    <t>прикладная физическая культура (полоса препятствий)</t>
  </si>
  <si>
    <t>спортивные игры</t>
  </si>
  <si>
    <t>легкая атлетика</t>
  </si>
  <si>
    <t>всего</t>
  </si>
  <si>
    <t>результат</t>
  </si>
  <si>
    <t>зачетный балл</t>
  </si>
  <si>
    <t>лучший результат в испытании ПФК</t>
  </si>
  <si>
    <t>лучший результат в испытании (игра)</t>
  </si>
  <si>
    <t>лучший результат в испытании легкая атлетика)</t>
  </si>
  <si>
    <t>результат (сек)</t>
  </si>
  <si>
    <t>Дата проведения:</t>
  </si>
  <si>
    <t>5-6 классы (девочки)</t>
  </si>
  <si>
    <t>5-6 классы (мальчики)</t>
  </si>
  <si>
    <t>7-8 классы (девушки)</t>
  </si>
  <si>
    <t>7-8 классы (юноши)</t>
  </si>
  <si>
    <t>9-11 классы (девушки)</t>
  </si>
  <si>
    <t>Наименование образовательного учреждения</t>
  </si>
  <si>
    <t>9-11 классы (юноши)</t>
  </si>
  <si>
    <t>лучший результат в испытании (гимнастика)</t>
  </si>
  <si>
    <t>результат (балл)</t>
  </si>
  <si>
    <t>Сводный протокол результатов школьного этапа ВсОШ по предмету "Физическая культура"</t>
  </si>
  <si>
    <t>Статус (победитель, призер, участник)</t>
  </si>
  <si>
    <t>Фамилия</t>
  </si>
  <si>
    <t xml:space="preserve">Имя </t>
  </si>
  <si>
    <t>Отчество</t>
  </si>
  <si>
    <t>Учитель - наставник</t>
  </si>
  <si>
    <t>27-28 сентября 2022 г.</t>
  </si>
  <si>
    <t>27-28 сентября 2022г.</t>
  </si>
  <si>
    <t xml:space="preserve">Ринковский </t>
  </si>
  <si>
    <t>Кирилл</t>
  </si>
  <si>
    <t>Михайлович</t>
  </si>
  <si>
    <t>МБОУСОШ № 39</t>
  </si>
  <si>
    <t>7А</t>
  </si>
  <si>
    <t xml:space="preserve">Лобеева </t>
  </si>
  <si>
    <t>Елизавета</t>
  </si>
  <si>
    <t>Романовна</t>
  </si>
  <si>
    <t>МБОУ СОШ №39</t>
  </si>
  <si>
    <t>8А</t>
  </si>
  <si>
    <t xml:space="preserve">Богомякова </t>
  </si>
  <si>
    <t xml:space="preserve">Милослава </t>
  </si>
  <si>
    <t>Евгеньевна</t>
  </si>
  <si>
    <t xml:space="preserve">Арзуманян </t>
  </si>
  <si>
    <t>Ани</t>
  </si>
  <si>
    <t xml:space="preserve">Артуровна </t>
  </si>
  <si>
    <t>8Б</t>
  </si>
  <si>
    <t xml:space="preserve">Колесниченко </t>
  </si>
  <si>
    <t xml:space="preserve">Никита </t>
  </si>
  <si>
    <t>6А</t>
  </si>
  <si>
    <t>Син</t>
  </si>
  <si>
    <t xml:space="preserve">Артем </t>
  </si>
  <si>
    <t xml:space="preserve">Моцковский </t>
  </si>
  <si>
    <t xml:space="preserve">Дмитрий </t>
  </si>
  <si>
    <t xml:space="preserve">Анатольевич </t>
  </si>
  <si>
    <t xml:space="preserve">Линденбой </t>
  </si>
  <si>
    <t xml:space="preserve">Пётр </t>
  </si>
  <si>
    <t xml:space="preserve">Комолятова </t>
  </si>
  <si>
    <t xml:space="preserve">София </t>
  </si>
  <si>
    <t>Андреевна</t>
  </si>
  <si>
    <t xml:space="preserve">Парчайкин </t>
  </si>
  <si>
    <t xml:space="preserve">Матвей </t>
  </si>
  <si>
    <t>Дмитриевич</t>
  </si>
  <si>
    <t>6Б</t>
  </si>
  <si>
    <t>Пашков</t>
  </si>
  <si>
    <t>6В</t>
  </si>
  <si>
    <t xml:space="preserve">Проценко </t>
  </si>
  <si>
    <t>Викторович</t>
  </si>
  <si>
    <t xml:space="preserve">Белецкая </t>
  </si>
  <si>
    <t xml:space="preserve">Вероника </t>
  </si>
  <si>
    <t xml:space="preserve">Артемовна </t>
  </si>
  <si>
    <t xml:space="preserve">Алексеева </t>
  </si>
  <si>
    <t>Кира</t>
  </si>
  <si>
    <t xml:space="preserve">Анатольевна </t>
  </si>
  <si>
    <t xml:space="preserve">Мешкова </t>
  </si>
  <si>
    <t>Полина</t>
  </si>
  <si>
    <t xml:space="preserve">Романовна </t>
  </si>
  <si>
    <t xml:space="preserve">Павел </t>
  </si>
  <si>
    <t>Евгеньевич</t>
  </si>
  <si>
    <t>Палович</t>
  </si>
  <si>
    <t>5А</t>
  </si>
  <si>
    <t>5Б</t>
  </si>
  <si>
    <t>Сажко</t>
  </si>
  <si>
    <t>Рябцев</t>
  </si>
  <si>
    <t>Седусов</t>
  </si>
  <si>
    <t>Рузин</t>
  </si>
  <si>
    <t xml:space="preserve">Куликова </t>
  </si>
  <si>
    <t xml:space="preserve">Кириллова </t>
  </si>
  <si>
    <t xml:space="preserve">Валерия </t>
  </si>
  <si>
    <t xml:space="preserve">Александровна </t>
  </si>
  <si>
    <t xml:space="preserve">Виктория </t>
  </si>
  <si>
    <t xml:space="preserve">Евгеньевна </t>
  </si>
  <si>
    <t>победитель</t>
  </si>
  <si>
    <t>участник</t>
  </si>
  <si>
    <t>348</t>
  </si>
  <si>
    <t>участнимк</t>
  </si>
  <si>
    <t xml:space="preserve">победитель </t>
  </si>
  <si>
    <t xml:space="preserve">участник </t>
  </si>
  <si>
    <t>712</t>
  </si>
  <si>
    <t xml:space="preserve">призер </t>
  </si>
  <si>
    <t>Никитина Е.В</t>
  </si>
  <si>
    <t>810</t>
  </si>
  <si>
    <t>7Б</t>
  </si>
  <si>
    <t>Нейдорф</t>
  </si>
  <si>
    <t xml:space="preserve">Александр </t>
  </si>
  <si>
    <t>Даниил</t>
  </si>
  <si>
    <t xml:space="preserve">Сергеевич </t>
  </si>
  <si>
    <t>Дмитрий</t>
  </si>
  <si>
    <t>Алексеевич</t>
  </si>
  <si>
    <t xml:space="preserve">Даниил </t>
  </si>
  <si>
    <t>Владиславович</t>
  </si>
  <si>
    <t xml:space="preserve">Юрий </t>
  </si>
  <si>
    <t>МБОУ СОШ № 39</t>
  </si>
  <si>
    <t>Азаров</t>
  </si>
  <si>
    <t xml:space="preserve">Виктор </t>
  </si>
  <si>
    <t>Павлович</t>
  </si>
  <si>
    <t xml:space="preserve">Выборов </t>
  </si>
  <si>
    <t>Глеб</t>
  </si>
  <si>
    <t>Сергеевич</t>
  </si>
  <si>
    <t>Коломак</t>
  </si>
  <si>
    <t>Денис</t>
  </si>
  <si>
    <t>Юрьевич</t>
  </si>
  <si>
    <t>Катаев</t>
  </si>
  <si>
    <t>Артемович</t>
  </si>
  <si>
    <t>Скороход</t>
  </si>
  <si>
    <t>Александрович</t>
  </si>
  <si>
    <t>Стаценко</t>
  </si>
  <si>
    <t>Матвей</t>
  </si>
  <si>
    <t>Шевченко</t>
  </si>
  <si>
    <t>Павел</t>
  </si>
  <si>
    <t>Бушина Н.И.</t>
  </si>
  <si>
    <t>Андреева</t>
  </si>
  <si>
    <t>Мария</t>
  </si>
  <si>
    <t>Воронова</t>
  </si>
  <si>
    <t>Виктория</t>
  </si>
  <si>
    <t>Мушина</t>
  </si>
  <si>
    <t>Наталья</t>
  </si>
  <si>
    <t>Свиридова</t>
  </si>
  <si>
    <t>Ксения</t>
  </si>
  <si>
    <t>Тарасова</t>
  </si>
  <si>
    <t>Екатерина</t>
  </si>
  <si>
    <t>Филько</t>
  </si>
  <si>
    <t>Фигурская</t>
  </si>
  <si>
    <t>Альбина</t>
  </si>
  <si>
    <t>Алексеевна</t>
  </si>
  <si>
    <t>Викторовна</t>
  </si>
  <si>
    <t>Сергеевна</t>
  </si>
  <si>
    <t>Григорьевна</t>
  </si>
  <si>
    <t>Семеновна</t>
  </si>
  <si>
    <t>Васильевна</t>
  </si>
  <si>
    <t>Александровна</t>
  </si>
  <si>
    <t>призер</t>
  </si>
  <si>
    <t xml:space="preserve"> Чунсуевич</t>
  </si>
  <si>
    <t>Мусливец</t>
  </si>
  <si>
    <t>5 Б</t>
  </si>
  <si>
    <t>призёр</t>
  </si>
  <si>
    <t>Бушина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</si>
</sst>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;[Red]0.00"/>
    <numFmt numFmtId="180" formatCode="0.000;[Red]0.000"/>
    <numFmt numFmtId="181" formatCode="[$-FC19]d\ mmmm\ yyyy\ &quot;г.&quot;"/>
    <numFmt numFmtId="182" formatCode="0.000E+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55" fillId="0" borderId="0" xfId="0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58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7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2" fontId="58" fillId="0" borderId="11" xfId="0" applyNumberFormat="1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1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6" fillId="0" borderId="0" xfId="0" applyFont="1" applyAlignment="1">
      <alignment/>
    </xf>
    <xf numFmtId="0" fontId="5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zoomScale="70" zoomScaleNormal="70" zoomScalePageLayoutView="0" workbookViewId="0" topLeftCell="B7">
      <selection activeCell="T15" sqref="T15"/>
    </sheetView>
  </sheetViews>
  <sheetFormatPr defaultColWidth="17.57421875" defaultRowHeight="15"/>
  <cols>
    <col min="1" max="1" width="7.57421875" style="1" customWidth="1"/>
    <col min="2" max="2" width="21.57421875" style="1" customWidth="1"/>
    <col min="3" max="3" width="19.8515625" style="1" customWidth="1"/>
    <col min="4" max="4" width="20.57421875" style="1" customWidth="1"/>
    <col min="5" max="5" width="22.421875" style="1" customWidth="1"/>
    <col min="6" max="6" width="6.421875" style="1" customWidth="1"/>
    <col min="7" max="7" width="8.7109375" style="1" customWidth="1"/>
    <col min="8" max="8" width="10.28125" style="1" customWidth="1"/>
    <col min="9" max="9" width="10.421875" style="1" customWidth="1"/>
    <col min="10" max="10" width="10.57421875" style="1" customWidth="1"/>
    <col min="11" max="11" width="11.8515625" style="1" customWidth="1"/>
    <col min="12" max="12" width="10.140625" style="1" customWidth="1"/>
    <col min="13" max="13" width="10.421875" style="1" customWidth="1"/>
    <col min="14" max="14" width="11.28125" style="1" customWidth="1"/>
    <col min="15" max="15" width="9.421875" style="1" customWidth="1"/>
    <col min="16" max="16" width="10.7109375" style="1" customWidth="1"/>
    <col min="17" max="17" width="20.421875" style="1" customWidth="1"/>
    <col min="18" max="16384" width="17.57421875" style="1" customWidth="1"/>
  </cols>
  <sheetData>
    <row r="1" spans="15:16" ht="23.25">
      <c r="O1" s="68"/>
      <c r="P1" s="68"/>
    </row>
    <row r="2" spans="15:16" ht="23.25">
      <c r="O2" s="68"/>
      <c r="P2" s="68"/>
    </row>
    <row r="3" spans="15:16" ht="23.25">
      <c r="O3" s="68"/>
      <c r="P3" s="68"/>
    </row>
    <row r="4" spans="1:17" ht="39.75" customHeight="1">
      <c r="A4" s="69" t="s">
        <v>21</v>
      </c>
      <c r="B4" s="69"/>
      <c r="C4" s="69"/>
      <c r="D4" s="69"/>
      <c r="E4" s="70"/>
      <c r="F4" s="71" t="str">
        <f>'Мальчики 5-6 '!$F$4</f>
        <v>МБОУ СОШ №39</v>
      </c>
      <c r="G4" s="71"/>
      <c r="H4" s="72"/>
      <c r="I4" s="72"/>
      <c r="J4" s="9"/>
      <c r="K4" s="9"/>
      <c r="L4" s="9"/>
      <c r="M4" s="9"/>
      <c r="N4" s="9"/>
      <c r="O4" s="10"/>
      <c r="P4" s="10"/>
      <c r="Q4" s="10"/>
    </row>
    <row r="5" spans="1:17" ht="15" customHeight="1">
      <c r="A5" s="73" t="s">
        <v>15</v>
      </c>
      <c r="B5" s="73"/>
      <c r="C5" s="73"/>
      <c r="D5" s="73"/>
      <c r="E5" s="73"/>
      <c r="F5" s="74" t="s">
        <v>32</v>
      </c>
      <c r="G5" s="74"/>
      <c r="H5" s="75"/>
      <c r="I5" s="75"/>
      <c r="J5" s="9"/>
      <c r="K5" s="9"/>
      <c r="L5" s="9"/>
      <c r="M5" s="9"/>
      <c r="N5" s="9"/>
      <c r="O5" s="10"/>
      <c r="P5" s="10"/>
      <c r="Q5" s="10"/>
    </row>
    <row r="6" spans="1:17" ht="24" customHeight="1">
      <c r="A6" s="62" t="s">
        <v>25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10"/>
    </row>
    <row r="7" spans="1:17" ht="21" customHeight="1">
      <c r="A7" s="11" t="s">
        <v>16</v>
      </c>
      <c r="B7" s="11"/>
      <c r="C7" s="11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20" ht="54.75" customHeight="1">
      <c r="A8" s="63" t="s">
        <v>3</v>
      </c>
      <c r="B8" s="64" t="s">
        <v>27</v>
      </c>
      <c r="C8" s="64" t="s">
        <v>28</v>
      </c>
      <c r="D8" s="64" t="s">
        <v>29</v>
      </c>
      <c r="E8" s="64" t="s">
        <v>0</v>
      </c>
      <c r="F8" s="66" t="s">
        <v>2</v>
      </c>
      <c r="G8" s="54" t="s">
        <v>1</v>
      </c>
      <c r="H8" s="56"/>
      <c r="I8" s="54" t="s">
        <v>4</v>
      </c>
      <c r="J8" s="55"/>
      <c r="K8" s="56"/>
      <c r="L8" s="54" t="s">
        <v>5</v>
      </c>
      <c r="M8" s="55"/>
      <c r="N8" s="56"/>
      <c r="O8" s="57" t="s">
        <v>7</v>
      </c>
      <c r="P8" s="57"/>
      <c r="Q8" s="57"/>
      <c r="R8" s="13" t="s">
        <v>8</v>
      </c>
      <c r="S8" s="58" t="s">
        <v>26</v>
      </c>
      <c r="T8" s="53" t="s">
        <v>30</v>
      </c>
    </row>
    <row r="9" spans="1:20" ht="157.5" customHeight="1">
      <c r="A9" s="63"/>
      <c r="B9" s="65"/>
      <c r="C9" s="65"/>
      <c r="D9" s="65"/>
      <c r="E9" s="65"/>
      <c r="F9" s="67"/>
      <c r="G9" s="12" t="s">
        <v>9</v>
      </c>
      <c r="H9" s="12" t="s">
        <v>10</v>
      </c>
      <c r="I9" s="22" t="s">
        <v>24</v>
      </c>
      <c r="J9" s="15" t="s">
        <v>23</v>
      </c>
      <c r="K9" s="12" t="s">
        <v>10</v>
      </c>
      <c r="L9" s="14" t="s">
        <v>14</v>
      </c>
      <c r="M9" s="12" t="s">
        <v>11</v>
      </c>
      <c r="N9" s="12" t="s">
        <v>10</v>
      </c>
      <c r="O9" s="14" t="s">
        <v>14</v>
      </c>
      <c r="P9" s="12" t="s">
        <v>13</v>
      </c>
      <c r="Q9" s="12" t="s">
        <v>10</v>
      </c>
      <c r="R9" s="14" t="s">
        <v>10</v>
      </c>
      <c r="S9" s="59"/>
      <c r="T9" s="53"/>
    </row>
    <row r="10" spans="1:20" ht="42" customHeight="1">
      <c r="A10" s="15">
        <v>1</v>
      </c>
      <c r="B10" s="34" t="s">
        <v>60</v>
      </c>
      <c r="C10" s="34" t="s">
        <v>61</v>
      </c>
      <c r="D10" s="34" t="s">
        <v>62</v>
      </c>
      <c r="E10" s="34" t="s">
        <v>41</v>
      </c>
      <c r="F10" s="33" t="s">
        <v>84</v>
      </c>
      <c r="G10" s="15">
        <v>17</v>
      </c>
      <c r="H10" s="20">
        <f>(30*G10)/26</f>
        <v>19.615384615384617</v>
      </c>
      <c r="I10" s="15">
        <v>2</v>
      </c>
      <c r="J10" s="15">
        <v>6</v>
      </c>
      <c r="K10" s="15">
        <f aca="true" t="shared" si="0" ref="K10:K20">((25*I10))/J10</f>
        <v>8.333333333333334</v>
      </c>
      <c r="L10" s="16">
        <v>55.49</v>
      </c>
      <c r="M10" s="17">
        <v>40.5</v>
      </c>
      <c r="N10" s="28">
        <f aca="true" t="shared" si="1" ref="N10:N20">((20*M10)/L10)</f>
        <v>14.597224725175707</v>
      </c>
      <c r="O10" s="38" t="s">
        <v>104</v>
      </c>
      <c r="P10" s="17">
        <v>348</v>
      </c>
      <c r="Q10" s="28">
        <f aca="true" t="shared" si="2" ref="Q10:Q20">(25*P10)/O10</f>
        <v>10.74074074074074</v>
      </c>
      <c r="R10" s="21">
        <f>SUM(H10,K10,N10,Q10)</f>
        <v>53.286683414634396</v>
      </c>
      <c r="S10" s="18" t="s">
        <v>158</v>
      </c>
      <c r="T10" s="52" t="s">
        <v>103</v>
      </c>
    </row>
    <row r="11" spans="1:20" ht="42" customHeight="1">
      <c r="A11" s="15">
        <v>2</v>
      </c>
      <c r="B11" s="34" t="s">
        <v>71</v>
      </c>
      <c r="C11" s="34" t="s">
        <v>72</v>
      </c>
      <c r="D11" s="34" t="s">
        <v>73</v>
      </c>
      <c r="E11" s="34" t="s">
        <v>41</v>
      </c>
      <c r="F11" s="33" t="s">
        <v>66</v>
      </c>
      <c r="G11" s="15">
        <v>17</v>
      </c>
      <c r="H11" s="20">
        <f aca="true" t="shared" si="3" ref="H11:H20">(30*G11)/26</f>
        <v>19.615384615384617</v>
      </c>
      <c r="I11" s="15">
        <v>4</v>
      </c>
      <c r="J11" s="15">
        <v>6</v>
      </c>
      <c r="K11" s="15">
        <f t="shared" si="0"/>
        <v>16.666666666666668</v>
      </c>
      <c r="L11" s="16">
        <v>47.8</v>
      </c>
      <c r="M11" s="17">
        <v>40.5</v>
      </c>
      <c r="N11" s="28">
        <f t="shared" si="1"/>
        <v>16.94560669456067</v>
      </c>
      <c r="O11" s="17">
        <v>418</v>
      </c>
      <c r="P11" s="17">
        <v>348</v>
      </c>
      <c r="Q11" s="28">
        <f t="shared" si="2"/>
        <v>20.8133971291866</v>
      </c>
      <c r="R11" s="21">
        <f>SUM(H11,K11,N11,Q11)</f>
        <v>74.04105510579855</v>
      </c>
      <c r="S11" s="18" t="s">
        <v>102</v>
      </c>
      <c r="T11" s="52" t="s">
        <v>103</v>
      </c>
    </row>
    <row r="12" spans="1:20" ht="42" customHeight="1">
      <c r="A12" s="15">
        <v>3</v>
      </c>
      <c r="B12" s="34" t="s">
        <v>74</v>
      </c>
      <c r="C12" s="34" t="s">
        <v>75</v>
      </c>
      <c r="D12" s="34" t="s">
        <v>76</v>
      </c>
      <c r="E12" s="34" t="s">
        <v>41</v>
      </c>
      <c r="F12" s="33" t="s">
        <v>52</v>
      </c>
      <c r="G12" s="15">
        <v>10</v>
      </c>
      <c r="H12" s="20">
        <f t="shared" si="3"/>
        <v>11.538461538461538</v>
      </c>
      <c r="I12" s="15">
        <v>2</v>
      </c>
      <c r="J12" s="15">
        <v>6</v>
      </c>
      <c r="K12" s="15">
        <f t="shared" si="0"/>
        <v>8.333333333333334</v>
      </c>
      <c r="L12" s="16">
        <v>55.46</v>
      </c>
      <c r="M12" s="17">
        <v>40.5</v>
      </c>
      <c r="N12" s="28">
        <f t="shared" si="1"/>
        <v>14.605120807789397</v>
      </c>
      <c r="O12" s="17">
        <v>594</v>
      </c>
      <c r="P12" s="17">
        <v>348</v>
      </c>
      <c r="Q12" s="28">
        <f t="shared" si="2"/>
        <v>14.646464646464647</v>
      </c>
      <c r="R12" s="21">
        <f>SUM(H12,K12,N12,Q12)</f>
        <v>49.12338032604892</v>
      </c>
      <c r="S12" s="18" t="s">
        <v>96</v>
      </c>
      <c r="T12" s="52" t="s">
        <v>103</v>
      </c>
    </row>
    <row r="13" spans="1:20" s="24" customFormat="1" ht="42" customHeight="1">
      <c r="A13" s="15">
        <v>4</v>
      </c>
      <c r="B13" s="34" t="s">
        <v>77</v>
      </c>
      <c r="C13" s="34" t="s">
        <v>78</v>
      </c>
      <c r="D13" s="34" t="s">
        <v>79</v>
      </c>
      <c r="E13" s="34" t="s">
        <v>41</v>
      </c>
      <c r="F13" s="33" t="s">
        <v>66</v>
      </c>
      <c r="G13" s="15">
        <v>20</v>
      </c>
      <c r="H13" s="20">
        <f t="shared" si="3"/>
        <v>23.076923076923077</v>
      </c>
      <c r="I13" s="15">
        <v>3</v>
      </c>
      <c r="J13" s="15">
        <v>6</v>
      </c>
      <c r="K13" s="15">
        <f t="shared" si="0"/>
        <v>12.5</v>
      </c>
      <c r="L13" s="16">
        <v>40.5</v>
      </c>
      <c r="M13" s="17">
        <v>40.5</v>
      </c>
      <c r="N13" s="28">
        <f t="shared" si="1"/>
        <v>20</v>
      </c>
      <c r="O13" s="17">
        <v>348</v>
      </c>
      <c r="P13" s="17">
        <v>348</v>
      </c>
      <c r="Q13" s="28">
        <f t="shared" si="2"/>
        <v>25</v>
      </c>
      <c r="R13" s="21">
        <f>SUM(H13,K13,N13,Q13)</f>
        <v>80.57692307692308</v>
      </c>
      <c r="S13" s="18" t="s">
        <v>99</v>
      </c>
      <c r="T13" s="52" t="s">
        <v>103</v>
      </c>
    </row>
    <row r="14" spans="1:20" ht="42" customHeight="1">
      <c r="A14" s="15">
        <v>5</v>
      </c>
      <c r="B14" s="34" t="s">
        <v>90</v>
      </c>
      <c r="C14" s="34" t="s">
        <v>91</v>
      </c>
      <c r="D14" s="34" t="s">
        <v>92</v>
      </c>
      <c r="E14" s="34" t="str">
        <f>$E$13</f>
        <v>МБОУ СОШ №39</v>
      </c>
      <c r="F14" s="33" t="s">
        <v>66</v>
      </c>
      <c r="G14" s="15">
        <v>15</v>
      </c>
      <c r="H14" s="20">
        <f t="shared" si="3"/>
        <v>17.307692307692307</v>
      </c>
      <c r="I14" s="15">
        <v>6</v>
      </c>
      <c r="J14" s="15">
        <v>6</v>
      </c>
      <c r="K14" s="15">
        <f t="shared" si="0"/>
        <v>25</v>
      </c>
      <c r="L14" s="16">
        <v>58.44</v>
      </c>
      <c r="M14" s="17">
        <v>40.5</v>
      </c>
      <c r="N14" s="28">
        <f t="shared" si="1"/>
        <v>13.860369609856264</v>
      </c>
      <c r="O14" s="38" t="s">
        <v>101</v>
      </c>
      <c r="P14" s="17">
        <v>348</v>
      </c>
      <c r="Q14" s="28">
        <f t="shared" si="2"/>
        <v>12.219101123595506</v>
      </c>
      <c r="R14" s="21">
        <f>SUM(H14,K14,N14,Q14)</f>
        <v>68.38716304114408</v>
      </c>
      <c r="S14" s="18" t="s">
        <v>102</v>
      </c>
      <c r="T14" s="52" t="s">
        <v>103</v>
      </c>
    </row>
    <row r="15" spans="1:20" ht="42" customHeight="1">
      <c r="A15" s="15">
        <v>6</v>
      </c>
      <c r="B15" s="34" t="s">
        <v>89</v>
      </c>
      <c r="C15" s="34" t="s">
        <v>93</v>
      </c>
      <c r="D15" s="34" t="s">
        <v>94</v>
      </c>
      <c r="E15" s="34" t="str">
        <f>$E$13</f>
        <v>МБОУ СОШ №39</v>
      </c>
      <c r="F15" s="33" t="s">
        <v>52</v>
      </c>
      <c r="G15" s="15">
        <v>10</v>
      </c>
      <c r="H15" s="20">
        <f t="shared" si="3"/>
        <v>11.538461538461538</v>
      </c>
      <c r="I15" s="15">
        <v>2</v>
      </c>
      <c r="J15" s="15">
        <v>6</v>
      </c>
      <c r="K15" s="15">
        <f t="shared" si="0"/>
        <v>8.333333333333334</v>
      </c>
      <c r="L15" s="16">
        <v>58.9</v>
      </c>
      <c r="M15" s="17">
        <v>40.5</v>
      </c>
      <c r="N15" s="28">
        <f t="shared" si="1"/>
        <v>13.752122241086587</v>
      </c>
      <c r="O15" s="17">
        <v>604</v>
      </c>
      <c r="P15" s="38" t="s">
        <v>97</v>
      </c>
      <c r="Q15" s="28">
        <f t="shared" si="2"/>
        <v>14.403973509933774</v>
      </c>
      <c r="R15" s="21">
        <f aca="true" t="shared" si="4" ref="R15:R20">SUM(H15,K15,N15,Q15)</f>
        <v>48.027890622815235</v>
      </c>
      <c r="S15" s="18" t="s">
        <v>98</v>
      </c>
      <c r="T15" s="52" t="s">
        <v>103</v>
      </c>
    </row>
    <row r="16" spans="1:20" ht="42" customHeight="1">
      <c r="A16" s="15">
        <v>7</v>
      </c>
      <c r="B16" s="34"/>
      <c r="C16" s="34"/>
      <c r="D16" s="34"/>
      <c r="E16" s="34"/>
      <c r="F16" s="33"/>
      <c r="G16" s="15"/>
      <c r="H16" s="20">
        <f t="shared" si="3"/>
        <v>0</v>
      </c>
      <c r="I16" s="15"/>
      <c r="J16" s="15"/>
      <c r="K16" s="15" t="e">
        <f t="shared" si="0"/>
        <v>#DIV/0!</v>
      </c>
      <c r="L16" s="16"/>
      <c r="M16" s="17"/>
      <c r="N16" s="28" t="e">
        <f t="shared" si="1"/>
        <v>#DIV/0!</v>
      </c>
      <c r="O16" s="17"/>
      <c r="P16" s="17"/>
      <c r="Q16" s="28" t="e">
        <f t="shared" si="2"/>
        <v>#DIV/0!</v>
      </c>
      <c r="R16" s="21" t="e">
        <f t="shared" si="4"/>
        <v>#DIV/0!</v>
      </c>
      <c r="S16" s="18"/>
      <c r="T16" s="48"/>
    </row>
    <row r="17" spans="1:20" ht="42" customHeight="1">
      <c r="A17" s="15">
        <v>8</v>
      </c>
      <c r="B17" s="34"/>
      <c r="C17" s="34"/>
      <c r="D17" s="34"/>
      <c r="E17" s="34"/>
      <c r="F17" s="33"/>
      <c r="G17" s="15"/>
      <c r="H17" s="20">
        <f t="shared" si="3"/>
        <v>0</v>
      </c>
      <c r="I17" s="15"/>
      <c r="J17" s="15"/>
      <c r="K17" s="15" t="e">
        <f t="shared" si="0"/>
        <v>#DIV/0!</v>
      </c>
      <c r="L17" s="16"/>
      <c r="M17" s="17"/>
      <c r="N17" s="28" t="e">
        <f t="shared" si="1"/>
        <v>#DIV/0!</v>
      </c>
      <c r="O17" s="17"/>
      <c r="P17" s="17"/>
      <c r="Q17" s="28" t="e">
        <f t="shared" si="2"/>
        <v>#DIV/0!</v>
      </c>
      <c r="R17" s="21" t="e">
        <f t="shared" si="4"/>
        <v>#DIV/0!</v>
      </c>
      <c r="S17" s="18"/>
      <c r="T17" s="29"/>
    </row>
    <row r="18" spans="1:20" ht="42" customHeight="1">
      <c r="A18" s="15">
        <v>9</v>
      </c>
      <c r="B18" s="34"/>
      <c r="C18" s="34"/>
      <c r="D18" s="34"/>
      <c r="E18" s="34"/>
      <c r="F18" s="33"/>
      <c r="G18" s="15"/>
      <c r="H18" s="20">
        <f t="shared" si="3"/>
        <v>0</v>
      </c>
      <c r="I18" s="15"/>
      <c r="J18" s="15"/>
      <c r="K18" s="15" t="e">
        <f t="shared" si="0"/>
        <v>#DIV/0!</v>
      </c>
      <c r="L18" s="16"/>
      <c r="M18" s="17"/>
      <c r="N18" s="28" t="e">
        <f t="shared" si="1"/>
        <v>#DIV/0!</v>
      </c>
      <c r="O18" s="17"/>
      <c r="P18" s="17"/>
      <c r="Q18" s="28" t="e">
        <f t="shared" si="2"/>
        <v>#DIV/0!</v>
      </c>
      <c r="R18" s="21" t="e">
        <f t="shared" si="4"/>
        <v>#DIV/0!</v>
      </c>
      <c r="S18" s="18"/>
      <c r="T18" s="29"/>
    </row>
    <row r="19" spans="1:20" ht="42" customHeight="1">
      <c r="A19" s="15">
        <v>10</v>
      </c>
      <c r="B19" s="34"/>
      <c r="C19" s="34"/>
      <c r="D19" s="34"/>
      <c r="E19" s="34"/>
      <c r="F19" s="33"/>
      <c r="G19" s="15"/>
      <c r="H19" s="20">
        <f t="shared" si="3"/>
        <v>0</v>
      </c>
      <c r="I19" s="15"/>
      <c r="J19" s="15"/>
      <c r="K19" s="15" t="e">
        <f t="shared" si="0"/>
        <v>#DIV/0!</v>
      </c>
      <c r="L19" s="16"/>
      <c r="M19" s="17"/>
      <c r="N19" s="28" t="e">
        <f t="shared" si="1"/>
        <v>#DIV/0!</v>
      </c>
      <c r="O19" s="17"/>
      <c r="P19" s="17"/>
      <c r="Q19" s="28" t="e">
        <f t="shared" si="2"/>
        <v>#DIV/0!</v>
      </c>
      <c r="R19" s="21" t="e">
        <f t="shared" si="4"/>
        <v>#DIV/0!</v>
      </c>
      <c r="S19" s="18"/>
      <c r="T19" s="29"/>
    </row>
    <row r="20" spans="1:20" ht="42" customHeight="1">
      <c r="A20" s="15">
        <v>11</v>
      </c>
      <c r="B20" s="34"/>
      <c r="C20" s="34"/>
      <c r="D20" s="34"/>
      <c r="E20" s="34"/>
      <c r="F20" s="33"/>
      <c r="G20" s="15"/>
      <c r="H20" s="20">
        <f t="shared" si="3"/>
        <v>0</v>
      </c>
      <c r="I20" s="15"/>
      <c r="J20" s="15"/>
      <c r="K20" s="15" t="e">
        <f t="shared" si="0"/>
        <v>#DIV/0!</v>
      </c>
      <c r="L20" s="16"/>
      <c r="M20" s="17"/>
      <c r="N20" s="28" t="e">
        <f t="shared" si="1"/>
        <v>#DIV/0!</v>
      </c>
      <c r="O20" s="17"/>
      <c r="P20" s="17"/>
      <c r="Q20" s="28" t="e">
        <f t="shared" si="2"/>
        <v>#DIV/0!</v>
      </c>
      <c r="R20" s="21" t="e">
        <f t="shared" si="4"/>
        <v>#DIV/0!</v>
      </c>
      <c r="S20" s="18"/>
      <c r="T20" s="29"/>
    </row>
    <row r="21" spans="1:17" ht="23.25">
      <c r="A21" s="10"/>
      <c r="B21" s="10"/>
      <c r="C21" s="10"/>
      <c r="D21" s="10"/>
      <c r="E21" s="10"/>
      <c r="F21" s="19"/>
      <c r="G21" s="61"/>
      <c r="H21" s="61"/>
      <c r="I21" s="61"/>
      <c r="J21" s="10"/>
      <c r="K21" s="10"/>
      <c r="L21" s="10"/>
      <c r="M21" s="10"/>
      <c r="N21" s="10"/>
      <c r="O21" s="10"/>
      <c r="P21" s="10"/>
      <c r="Q21" s="10"/>
    </row>
    <row r="22" spans="1:17" ht="23.25">
      <c r="A22" s="10"/>
      <c r="B22" s="10"/>
      <c r="C22" s="10"/>
      <c r="D22" s="10"/>
      <c r="E22" s="10"/>
      <c r="F22" s="19"/>
      <c r="G22" s="61"/>
      <c r="H22" s="61"/>
      <c r="I22" s="61"/>
      <c r="J22" s="10"/>
      <c r="K22" s="10"/>
      <c r="L22" s="10"/>
      <c r="M22" s="10"/>
      <c r="N22" s="10"/>
      <c r="O22" s="10"/>
      <c r="P22" s="10"/>
      <c r="Q22" s="10"/>
    </row>
    <row r="23" spans="6:9" ht="23.25">
      <c r="F23" s="2"/>
      <c r="G23" s="60"/>
      <c r="H23" s="60"/>
      <c r="I23" s="60"/>
    </row>
    <row r="24" spans="6:9" ht="23.25">
      <c r="F24" s="2"/>
      <c r="G24" s="60"/>
      <c r="H24" s="60"/>
      <c r="I24" s="60"/>
    </row>
    <row r="25" spans="6:9" ht="23.25">
      <c r="F25" s="2"/>
      <c r="G25" s="60"/>
      <c r="H25" s="60"/>
      <c r="I25" s="60"/>
    </row>
    <row r="26" spans="6:9" ht="23.25">
      <c r="F26" s="2"/>
      <c r="G26" s="60"/>
      <c r="H26" s="60"/>
      <c r="I26" s="60"/>
    </row>
  </sheetData>
  <sheetProtection/>
  <mergeCells count="26">
    <mergeCell ref="B8:B9"/>
    <mergeCell ref="C8:C9"/>
    <mergeCell ref="O1:P1"/>
    <mergeCell ref="O2:P2"/>
    <mergeCell ref="O3:P3"/>
    <mergeCell ref="A4:E4"/>
    <mergeCell ref="F4:I4"/>
    <mergeCell ref="A5:E5"/>
    <mergeCell ref="F5:I5"/>
    <mergeCell ref="G24:I24"/>
    <mergeCell ref="G25:I25"/>
    <mergeCell ref="G26:I26"/>
    <mergeCell ref="G21:I21"/>
    <mergeCell ref="G22:I22"/>
    <mergeCell ref="A6:P6"/>
    <mergeCell ref="A8:A9"/>
    <mergeCell ref="E8:E9"/>
    <mergeCell ref="F8:F9"/>
    <mergeCell ref="D8:D9"/>
    <mergeCell ref="T8:T9"/>
    <mergeCell ref="I8:K8"/>
    <mergeCell ref="L8:N8"/>
    <mergeCell ref="O8:Q8"/>
    <mergeCell ref="S8:S9"/>
    <mergeCell ref="G23:I23"/>
    <mergeCell ref="G8:H8"/>
  </mergeCells>
  <printOptions/>
  <pageMargins left="0" right="0" top="0" bottom="0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="84" zoomScaleNormal="84" zoomScalePageLayoutView="0" workbookViewId="0" topLeftCell="C14">
      <selection activeCell="T18" sqref="T18"/>
    </sheetView>
  </sheetViews>
  <sheetFormatPr defaultColWidth="17.57421875" defaultRowHeight="15"/>
  <cols>
    <col min="1" max="1" width="6.00390625" style="1" customWidth="1"/>
    <col min="2" max="2" width="22.00390625" style="1" customWidth="1"/>
    <col min="3" max="3" width="18.140625" style="1" customWidth="1"/>
    <col min="4" max="4" width="18.7109375" style="1" customWidth="1"/>
    <col min="5" max="5" width="17.28125" style="1" customWidth="1"/>
    <col min="6" max="6" width="8.00390625" style="1" customWidth="1"/>
    <col min="7" max="7" width="8.7109375" style="1" customWidth="1"/>
    <col min="8" max="8" width="10.28125" style="1" customWidth="1"/>
    <col min="9" max="9" width="10.421875" style="1" customWidth="1"/>
    <col min="10" max="10" width="10.57421875" style="1" customWidth="1"/>
    <col min="11" max="11" width="11.7109375" style="1" customWidth="1"/>
    <col min="12" max="12" width="10.140625" style="1" customWidth="1"/>
    <col min="13" max="13" width="10.421875" style="1" customWidth="1"/>
    <col min="14" max="14" width="11.28125" style="1" customWidth="1"/>
    <col min="15" max="15" width="10.140625" style="1" customWidth="1"/>
    <col min="16" max="16" width="9.57421875" style="1" customWidth="1"/>
    <col min="17" max="17" width="10.7109375" style="1" customWidth="1"/>
    <col min="18" max="18" width="9.421875" style="1" customWidth="1"/>
    <col min="19" max="19" width="10.7109375" style="1" customWidth="1"/>
    <col min="20" max="20" width="20.421875" style="1" customWidth="1"/>
    <col min="21" max="16384" width="17.57421875" style="1" customWidth="1"/>
  </cols>
  <sheetData>
    <row r="1" spans="16:19" ht="23.25">
      <c r="P1" s="68"/>
      <c r="Q1" s="68"/>
      <c r="R1" s="68"/>
      <c r="S1" s="68"/>
    </row>
    <row r="2" spans="16:19" ht="23.25">
      <c r="P2" s="68"/>
      <c r="Q2" s="68"/>
      <c r="R2" s="68"/>
      <c r="S2" s="68"/>
    </row>
    <row r="3" spans="16:19" ht="23.25">
      <c r="P3" s="68"/>
      <c r="Q3" s="68"/>
      <c r="R3" s="68"/>
      <c r="S3" s="68"/>
    </row>
    <row r="4" spans="1:20" ht="30.75" customHeight="1">
      <c r="A4" s="69" t="s">
        <v>21</v>
      </c>
      <c r="B4" s="69"/>
      <c r="C4" s="69"/>
      <c r="D4" s="69"/>
      <c r="E4" s="70"/>
      <c r="F4" s="76" t="s">
        <v>41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10"/>
      <c r="R4" s="10"/>
      <c r="S4" s="10"/>
      <c r="T4" s="10"/>
    </row>
    <row r="5" spans="1:20" ht="15" customHeight="1">
      <c r="A5" s="73" t="s">
        <v>15</v>
      </c>
      <c r="B5" s="73"/>
      <c r="C5" s="73"/>
      <c r="D5" s="73"/>
      <c r="E5" s="73"/>
      <c r="F5" s="74" t="s">
        <v>32</v>
      </c>
      <c r="G5" s="74"/>
      <c r="H5" s="75"/>
      <c r="I5" s="75"/>
      <c r="J5" s="9"/>
      <c r="K5" s="9"/>
      <c r="L5" s="9"/>
      <c r="M5" s="9"/>
      <c r="N5" s="9"/>
      <c r="O5" s="10"/>
      <c r="P5" s="10"/>
      <c r="Q5" s="10"/>
      <c r="R5" s="10"/>
      <c r="S5" s="10"/>
      <c r="T5" s="10"/>
    </row>
    <row r="6" spans="1:20" ht="24" customHeight="1">
      <c r="A6" s="62" t="s">
        <v>25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10"/>
    </row>
    <row r="7" spans="1:20" ht="21" customHeight="1">
      <c r="A7" s="11" t="s">
        <v>17</v>
      </c>
      <c r="B7" s="11"/>
      <c r="C7" s="11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54.75" customHeight="1">
      <c r="A8" s="63" t="s">
        <v>3</v>
      </c>
      <c r="B8" s="64" t="s">
        <v>27</v>
      </c>
      <c r="C8" s="64" t="s">
        <v>28</v>
      </c>
      <c r="D8" s="64" t="s">
        <v>29</v>
      </c>
      <c r="E8" s="64" t="s">
        <v>0</v>
      </c>
      <c r="F8" s="66" t="s">
        <v>2</v>
      </c>
      <c r="G8" s="54" t="s">
        <v>1</v>
      </c>
      <c r="H8" s="56"/>
      <c r="I8" s="54" t="s">
        <v>4</v>
      </c>
      <c r="J8" s="55"/>
      <c r="K8" s="56"/>
      <c r="L8" s="54" t="s">
        <v>5</v>
      </c>
      <c r="M8" s="55"/>
      <c r="N8" s="56"/>
      <c r="O8" s="57" t="s">
        <v>7</v>
      </c>
      <c r="P8" s="57"/>
      <c r="Q8" s="57"/>
      <c r="R8" s="13" t="s">
        <v>8</v>
      </c>
      <c r="S8" s="58" t="s">
        <v>26</v>
      </c>
      <c r="T8" s="53" t="s">
        <v>30</v>
      </c>
    </row>
    <row r="9" spans="1:20" ht="157.5" customHeight="1">
      <c r="A9" s="63"/>
      <c r="B9" s="65"/>
      <c r="C9" s="65"/>
      <c r="D9" s="65"/>
      <c r="E9" s="65"/>
      <c r="F9" s="67"/>
      <c r="G9" s="12" t="s">
        <v>9</v>
      </c>
      <c r="H9" s="12" t="s">
        <v>10</v>
      </c>
      <c r="I9" s="22" t="s">
        <v>24</v>
      </c>
      <c r="J9" s="15" t="s">
        <v>23</v>
      </c>
      <c r="K9" s="12" t="s">
        <v>10</v>
      </c>
      <c r="L9" s="14" t="s">
        <v>14</v>
      </c>
      <c r="M9" s="12" t="s">
        <v>11</v>
      </c>
      <c r="N9" s="12" t="s">
        <v>10</v>
      </c>
      <c r="O9" s="14" t="s">
        <v>14</v>
      </c>
      <c r="P9" s="12" t="s">
        <v>13</v>
      </c>
      <c r="Q9" s="12" t="s">
        <v>10</v>
      </c>
      <c r="R9" s="14" t="s">
        <v>10</v>
      </c>
      <c r="S9" s="59"/>
      <c r="T9" s="53"/>
    </row>
    <row r="10" spans="1:20" s="24" customFormat="1" ht="34.5" customHeight="1">
      <c r="A10" s="15"/>
      <c r="B10" s="32"/>
      <c r="C10" s="32"/>
      <c r="D10" s="32"/>
      <c r="E10" s="32"/>
      <c r="F10" s="31"/>
      <c r="G10" s="15"/>
      <c r="H10" s="20"/>
      <c r="I10" s="15"/>
      <c r="J10" s="15"/>
      <c r="K10" s="15"/>
      <c r="L10" s="36"/>
      <c r="M10" s="17"/>
      <c r="N10" s="28"/>
      <c r="O10" s="17"/>
      <c r="P10" s="17"/>
      <c r="Q10" s="28"/>
      <c r="R10" s="21"/>
      <c r="S10" s="18"/>
      <c r="T10" s="49"/>
    </row>
    <row r="11" spans="1:20" ht="34.5" customHeight="1">
      <c r="A11" s="15">
        <v>1</v>
      </c>
      <c r="B11" s="32" t="s">
        <v>53</v>
      </c>
      <c r="C11" s="32" t="s">
        <v>54</v>
      </c>
      <c r="D11" s="32" t="s">
        <v>155</v>
      </c>
      <c r="E11" s="32" t="s">
        <v>41</v>
      </c>
      <c r="F11" s="31" t="s">
        <v>157</v>
      </c>
      <c r="G11" s="15">
        <v>18</v>
      </c>
      <c r="H11" s="20">
        <f aca="true" t="shared" si="0" ref="H11:H25">(30*G11)/26</f>
        <v>20.76923076923077</v>
      </c>
      <c r="I11" s="15">
        <v>2</v>
      </c>
      <c r="J11" s="15">
        <v>5</v>
      </c>
      <c r="K11" s="15">
        <f aca="true" t="shared" si="1" ref="K11:K25">((25*I11))/J11</f>
        <v>10</v>
      </c>
      <c r="L11" s="16">
        <v>120</v>
      </c>
      <c r="M11" s="17">
        <v>40.7</v>
      </c>
      <c r="N11" s="28">
        <f aca="true" t="shared" si="2" ref="N11:N25">((20*M11)/L11)</f>
        <v>6.783333333333333</v>
      </c>
      <c r="O11" s="37">
        <v>652</v>
      </c>
      <c r="P11" s="17">
        <v>300</v>
      </c>
      <c r="Q11" s="28">
        <f aca="true" t="shared" si="3" ref="Q11:Q25">(25*P11)/O11</f>
        <v>11.503067484662576</v>
      </c>
      <c r="R11" s="21">
        <f aca="true" t="shared" si="4" ref="R11:R16">SUM(H11,K11,N11,Q11)</f>
        <v>49.055631587226685</v>
      </c>
      <c r="S11" s="18" t="s">
        <v>100</v>
      </c>
      <c r="T11" s="52" t="s">
        <v>103</v>
      </c>
    </row>
    <row r="12" spans="1:20" ht="34.5" customHeight="1">
      <c r="A12" s="15">
        <v>2</v>
      </c>
      <c r="B12" s="32" t="s">
        <v>55</v>
      </c>
      <c r="C12" s="32" t="s">
        <v>56</v>
      </c>
      <c r="D12" s="32" t="s">
        <v>57</v>
      </c>
      <c r="E12" s="32" t="s">
        <v>41</v>
      </c>
      <c r="F12" s="31" t="s">
        <v>83</v>
      </c>
      <c r="G12" s="15">
        <v>19</v>
      </c>
      <c r="H12" s="20">
        <f t="shared" si="0"/>
        <v>21.923076923076923</v>
      </c>
      <c r="I12" s="15">
        <v>2</v>
      </c>
      <c r="J12" s="15">
        <v>5</v>
      </c>
      <c r="K12" s="15">
        <f t="shared" si="1"/>
        <v>10</v>
      </c>
      <c r="L12" s="16">
        <v>47.1</v>
      </c>
      <c r="M12" s="17">
        <v>40.7</v>
      </c>
      <c r="N12" s="28">
        <f t="shared" si="2"/>
        <v>17.282377919320595</v>
      </c>
      <c r="O12" s="17">
        <v>381</v>
      </c>
      <c r="P12" s="17">
        <v>300</v>
      </c>
      <c r="Q12" s="28">
        <f t="shared" si="3"/>
        <v>19.68503937007874</v>
      </c>
      <c r="R12" s="21">
        <f t="shared" si="4"/>
        <v>68.89049421247626</v>
      </c>
      <c r="S12" s="18" t="s">
        <v>102</v>
      </c>
      <c r="T12" s="52" t="s">
        <v>103</v>
      </c>
    </row>
    <row r="13" spans="1:20" ht="34.5" customHeight="1">
      <c r="A13" s="15">
        <v>3</v>
      </c>
      <c r="B13" s="32" t="s">
        <v>58</v>
      </c>
      <c r="C13" s="32" t="s">
        <v>59</v>
      </c>
      <c r="D13" s="32" t="s">
        <v>35</v>
      </c>
      <c r="E13" s="32" t="s">
        <v>41</v>
      </c>
      <c r="F13" s="31" t="s">
        <v>83</v>
      </c>
      <c r="G13" s="15">
        <v>17</v>
      </c>
      <c r="H13" s="20">
        <f t="shared" si="0"/>
        <v>19.615384615384617</v>
      </c>
      <c r="I13" s="15">
        <v>5</v>
      </c>
      <c r="J13" s="15">
        <v>5</v>
      </c>
      <c r="K13" s="15">
        <f t="shared" si="1"/>
        <v>25</v>
      </c>
      <c r="L13" s="16">
        <v>48.8</v>
      </c>
      <c r="M13" s="17">
        <v>40.7</v>
      </c>
      <c r="N13" s="28">
        <f t="shared" si="2"/>
        <v>16.68032786885246</v>
      </c>
      <c r="O13" s="17">
        <v>355</v>
      </c>
      <c r="P13" s="17">
        <v>300</v>
      </c>
      <c r="Q13" s="28">
        <f t="shared" si="3"/>
        <v>21.12676056338028</v>
      </c>
      <c r="R13" s="21">
        <f t="shared" si="4"/>
        <v>82.42247304761736</v>
      </c>
      <c r="S13" s="18" t="s">
        <v>102</v>
      </c>
      <c r="T13" s="52" t="s">
        <v>103</v>
      </c>
    </row>
    <row r="14" spans="1:20" ht="34.5" customHeight="1">
      <c r="A14" s="15">
        <v>4</v>
      </c>
      <c r="B14" s="32" t="s">
        <v>156</v>
      </c>
      <c r="C14" s="32" t="s">
        <v>80</v>
      </c>
      <c r="D14" s="32" t="s">
        <v>81</v>
      </c>
      <c r="E14" s="32" t="s">
        <v>41</v>
      </c>
      <c r="F14" s="31" t="s">
        <v>83</v>
      </c>
      <c r="G14" s="15">
        <v>20</v>
      </c>
      <c r="H14" s="20">
        <f t="shared" si="0"/>
        <v>23.076923076923077</v>
      </c>
      <c r="I14" s="15">
        <v>2</v>
      </c>
      <c r="J14" s="15">
        <v>5</v>
      </c>
      <c r="K14" s="15">
        <f t="shared" si="1"/>
        <v>10</v>
      </c>
      <c r="L14" s="16">
        <v>42.8</v>
      </c>
      <c r="M14" s="17">
        <v>40.7</v>
      </c>
      <c r="N14" s="28">
        <f t="shared" si="2"/>
        <v>19.01869158878505</v>
      </c>
      <c r="O14" s="17">
        <v>486</v>
      </c>
      <c r="P14" s="17">
        <v>300</v>
      </c>
      <c r="Q14" s="28">
        <f t="shared" si="3"/>
        <v>15.432098765432098</v>
      </c>
      <c r="R14" s="21">
        <f t="shared" si="4"/>
        <v>67.52771343114023</v>
      </c>
      <c r="S14" s="18" t="s">
        <v>102</v>
      </c>
      <c r="T14" s="52" t="s">
        <v>103</v>
      </c>
    </row>
    <row r="15" spans="1:20" ht="34.5" customHeight="1">
      <c r="A15" s="15">
        <v>5</v>
      </c>
      <c r="B15" s="32" t="s">
        <v>67</v>
      </c>
      <c r="C15" s="32" t="s">
        <v>51</v>
      </c>
      <c r="D15" s="32" t="s">
        <v>82</v>
      </c>
      <c r="E15" s="32" t="s">
        <v>41</v>
      </c>
      <c r="F15" s="31" t="s">
        <v>68</v>
      </c>
      <c r="G15" s="15">
        <v>10</v>
      </c>
      <c r="H15" s="20">
        <f t="shared" si="0"/>
        <v>11.538461538461538</v>
      </c>
      <c r="I15" s="15">
        <v>3</v>
      </c>
      <c r="J15" s="15">
        <v>5</v>
      </c>
      <c r="K15" s="15">
        <f t="shared" si="1"/>
        <v>15</v>
      </c>
      <c r="L15" s="16">
        <v>122</v>
      </c>
      <c r="M15" s="17">
        <v>40.7</v>
      </c>
      <c r="N15" s="28">
        <f t="shared" si="2"/>
        <v>6.672131147540983</v>
      </c>
      <c r="O15" s="17">
        <v>600</v>
      </c>
      <c r="P15" s="17">
        <v>300</v>
      </c>
      <c r="Q15" s="28">
        <f t="shared" si="3"/>
        <v>12.5</v>
      </c>
      <c r="R15" s="21">
        <f t="shared" si="4"/>
        <v>45.71059268600252</v>
      </c>
      <c r="S15" s="18" t="s">
        <v>96</v>
      </c>
      <c r="T15" s="52" t="s">
        <v>103</v>
      </c>
    </row>
    <row r="16" spans="1:20" ht="34.5" customHeight="1">
      <c r="A16" s="15">
        <v>6</v>
      </c>
      <c r="B16" s="32" t="s">
        <v>63</v>
      </c>
      <c r="C16" s="32" t="s">
        <v>64</v>
      </c>
      <c r="D16" s="32" t="s">
        <v>65</v>
      </c>
      <c r="E16" s="32" t="s">
        <v>41</v>
      </c>
      <c r="F16" s="31" t="s">
        <v>66</v>
      </c>
      <c r="G16" s="15">
        <v>22</v>
      </c>
      <c r="H16" s="20">
        <f t="shared" si="0"/>
        <v>25.384615384615383</v>
      </c>
      <c r="I16" s="15">
        <v>4</v>
      </c>
      <c r="J16" s="15">
        <v>5</v>
      </c>
      <c r="K16" s="15">
        <f t="shared" si="1"/>
        <v>20</v>
      </c>
      <c r="L16" s="16">
        <v>40.7</v>
      </c>
      <c r="M16" s="17">
        <v>40.7</v>
      </c>
      <c r="N16" s="28">
        <f t="shared" si="2"/>
        <v>20</v>
      </c>
      <c r="O16" s="17">
        <v>300</v>
      </c>
      <c r="P16" s="17">
        <v>300</v>
      </c>
      <c r="Q16" s="28">
        <f t="shared" si="3"/>
        <v>25</v>
      </c>
      <c r="R16" s="21">
        <f t="shared" si="4"/>
        <v>90.38461538461539</v>
      </c>
      <c r="S16" s="18" t="s">
        <v>95</v>
      </c>
      <c r="T16" s="52" t="s">
        <v>103</v>
      </c>
    </row>
    <row r="17" spans="1:20" ht="34.5" customHeight="1">
      <c r="A17" s="15">
        <v>7</v>
      </c>
      <c r="B17" s="32" t="s">
        <v>69</v>
      </c>
      <c r="C17" s="32" t="s">
        <v>51</v>
      </c>
      <c r="D17" s="32" t="s">
        <v>70</v>
      </c>
      <c r="E17" s="32" t="s">
        <v>41</v>
      </c>
      <c r="F17" s="31" t="s">
        <v>68</v>
      </c>
      <c r="G17" s="15">
        <v>22</v>
      </c>
      <c r="H17" s="20">
        <f t="shared" si="0"/>
        <v>25.384615384615383</v>
      </c>
      <c r="I17" s="15">
        <v>2</v>
      </c>
      <c r="J17" s="15">
        <v>5</v>
      </c>
      <c r="K17" s="15">
        <f t="shared" si="1"/>
        <v>10</v>
      </c>
      <c r="L17" s="36">
        <v>123</v>
      </c>
      <c r="M17" s="17">
        <v>40.7</v>
      </c>
      <c r="N17" s="28">
        <f t="shared" si="2"/>
        <v>6.617886178861789</v>
      </c>
      <c r="O17" s="17">
        <v>712</v>
      </c>
      <c r="P17" s="17">
        <v>300</v>
      </c>
      <c r="Q17" s="28">
        <f t="shared" si="3"/>
        <v>10.53370786516854</v>
      </c>
      <c r="R17" s="21">
        <f aca="true" t="shared" si="5" ref="R17:R25">SUM(H17,K17,N17,Q17)</f>
        <v>52.53620942864571</v>
      </c>
      <c r="S17" s="18" t="s">
        <v>96</v>
      </c>
      <c r="T17" s="52" t="s">
        <v>103</v>
      </c>
    </row>
    <row r="18" spans="1:20" ht="34.5" customHeight="1">
      <c r="A18" s="15">
        <v>8</v>
      </c>
      <c r="B18" s="32" t="s">
        <v>50</v>
      </c>
      <c r="C18" s="32" t="s">
        <v>51</v>
      </c>
      <c r="D18" s="32" t="s">
        <v>111</v>
      </c>
      <c r="E18" s="32" t="s">
        <v>41</v>
      </c>
      <c r="F18" s="31" t="s">
        <v>52</v>
      </c>
      <c r="G18" s="15">
        <v>23</v>
      </c>
      <c r="H18" s="20">
        <f t="shared" si="0"/>
        <v>26.53846153846154</v>
      </c>
      <c r="I18" s="15">
        <v>4</v>
      </c>
      <c r="J18" s="15">
        <v>5</v>
      </c>
      <c r="K18" s="15">
        <f t="shared" si="1"/>
        <v>20</v>
      </c>
      <c r="L18" s="16">
        <v>50.4</v>
      </c>
      <c r="M18" s="17">
        <v>40.7</v>
      </c>
      <c r="N18" s="28">
        <f t="shared" si="2"/>
        <v>16.150793650793652</v>
      </c>
      <c r="O18" s="17">
        <v>525</v>
      </c>
      <c r="P18" s="17">
        <v>300</v>
      </c>
      <c r="Q18" s="28">
        <f t="shared" si="3"/>
        <v>14.285714285714286</v>
      </c>
      <c r="R18" s="21">
        <f t="shared" si="5"/>
        <v>76.97496947496948</v>
      </c>
      <c r="S18" s="18" t="s">
        <v>158</v>
      </c>
      <c r="T18" s="52" t="s">
        <v>103</v>
      </c>
    </row>
    <row r="19" spans="1:20" ht="34.5" customHeight="1">
      <c r="A19" s="15">
        <v>10</v>
      </c>
      <c r="B19" s="32"/>
      <c r="C19" s="32"/>
      <c r="D19" s="32"/>
      <c r="E19" s="32"/>
      <c r="F19" s="31"/>
      <c r="G19" s="15"/>
      <c r="H19" s="20">
        <f t="shared" si="0"/>
        <v>0</v>
      </c>
      <c r="I19" s="15"/>
      <c r="J19" s="15"/>
      <c r="K19" s="15" t="e">
        <f t="shared" si="1"/>
        <v>#DIV/0!</v>
      </c>
      <c r="L19" s="16"/>
      <c r="M19" s="17"/>
      <c r="N19" s="28" t="e">
        <f t="shared" si="2"/>
        <v>#DIV/0!</v>
      </c>
      <c r="O19" s="17"/>
      <c r="P19" s="17"/>
      <c r="Q19" s="28" t="e">
        <f t="shared" si="3"/>
        <v>#DIV/0!</v>
      </c>
      <c r="R19" s="21" t="e">
        <f t="shared" si="5"/>
        <v>#DIV/0!</v>
      </c>
      <c r="S19" s="18"/>
      <c r="T19" s="29"/>
    </row>
    <row r="20" spans="1:20" ht="34.5" customHeight="1">
      <c r="A20" s="15">
        <v>11</v>
      </c>
      <c r="B20" s="32"/>
      <c r="C20" s="32"/>
      <c r="D20" s="32"/>
      <c r="E20" s="32"/>
      <c r="F20" s="31"/>
      <c r="G20" s="15"/>
      <c r="H20" s="20">
        <f t="shared" si="0"/>
        <v>0</v>
      </c>
      <c r="I20" s="15"/>
      <c r="J20" s="15"/>
      <c r="K20" s="15" t="e">
        <f t="shared" si="1"/>
        <v>#DIV/0!</v>
      </c>
      <c r="L20" s="16"/>
      <c r="M20" s="17"/>
      <c r="N20" s="28" t="e">
        <f t="shared" si="2"/>
        <v>#DIV/0!</v>
      </c>
      <c r="O20" s="17"/>
      <c r="P20" s="17"/>
      <c r="Q20" s="28" t="e">
        <f t="shared" si="3"/>
        <v>#DIV/0!</v>
      </c>
      <c r="R20" s="21" t="e">
        <f t="shared" si="5"/>
        <v>#DIV/0!</v>
      </c>
      <c r="S20" s="18"/>
      <c r="T20" s="29"/>
    </row>
    <row r="21" spans="1:20" ht="34.5" customHeight="1">
      <c r="A21" s="15">
        <v>12</v>
      </c>
      <c r="B21" s="32"/>
      <c r="C21" s="32"/>
      <c r="D21" s="32"/>
      <c r="E21" s="32"/>
      <c r="F21" s="31"/>
      <c r="G21" s="15"/>
      <c r="H21" s="20">
        <f t="shared" si="0"/>
        <v>0</v>
      </c>
      <c r="I21" s="15"/>
      <c r="J21" s="15"/>
      <c r="K21" s="15" t="e">
        <f t="shared" si="1"/>
        <v>#DIV/0!</v>
      </c>
      <c r="L21" s="16"/>
      <c r="M21" s="17"/>
      <c r="N21" s="28" t="e">
        <f t="shared" si="2"/>
        <v>#DIV/0!</v>
      </c>
      <c r="O21" s="17"/>
      <c r="P21" s="17"/>
      <c r="Q21" s="28" t="e">
        <f t="shared" si="3"/>
        <v>#DIV/0!</v>
      </c>
      <c r="R21" s="21" t="e">
        <f t="shared" si="5"/>
        <v>#DIV/0!</v>
      </c>
      <c r="S21" s="18"/>
      <c r="T21" s="29"/>
    </row>
    <row r="22" spans="1:20" ht="34.5" customHeight="1">
      <c r="A22" s="15">
        <v>13</v>
      </c>
      <c r="B22" s="32"/>
      <c r="C22" s="32"/>
      <c r="D22" s="32"/>
      <c r="E22" s="32"/>
      <c r="F22" s="31"/>
      <c r="G22" s="15"/>
      <c r="H22" s="20">
        <f t="shared" si="0"/>
        <v>0</v>
      </c>
      <c r="I22" s="15"/>
      <c r="J22" s="15"/>
      <c r="K22" s="15" t="e">
        <f t="shared" si="1"/>
        <v>#DIV/0!</v>
      </c>
      <c r="L22" s="16"/>
      <c r="M22" s="17"/>
      <c r="N22" s="28" t="e">
        <f t="shared" si="2"/>
        <v>#DIV/0!</v>
      </c>
      <c r="O22" s="17"/>
      <c r="P22" s="17"/>
      <c r="Q22" s="28" t="e">
        <f t="shared" si="3"/>
        <v>#DIV/0!</v>
      </c>
      <c r="R22" s="21" t="e">
        <f t="shared" si="5"/>
        <v>#DIV/0!</v>
      </c>
      <c r="S22" s="18"/>
      <c r="T22" s="29"/>
    </row>
    <row r="23" spans="1:20" ht="34.5" customHeight="1">
      <c r="A23" s="15">
        <v>14</v>
      </c>
      <c r="B23" s="32"/>
      <c r="C23" s="32"/>
      <c r="D23" s="32"/>
      <c r="E23" s="32"/>
      <c r="F23" s="31"/>
      <c r="G23" s="15"/>
      <c r="H23" s="20">
        <f t="shared" si="0"/>
        <v>0</v>
      </c>
      <c r="I23" s="15"/>
      <c r="J23" s="15"/>
      <c r="K23" s="15" t="e">
        <f t="shared" si="1"/>
        <v>#DIV/0!</v>
      </c>
      <c r="L23" s="16"/>
      <c r="M23" s="17"/>
      <c r="N23" s="28" t="e">
        <f t="shared" si="2"/>
        <v>#DIV/0!</v>
      </c>
      <c r="O23" s="17"/>
      <c r="P23" s="17"/>
      <c r="Q23" s="28" t="e">
        <f t="shared" si="3"/>
        <v>#DIV/0!</v>
      </c>
      <c r="R23" s="21" t="e">
        <f t="shared" si="5"/>
        <v>#DIV/0!</v>
      </c>
      <c r="S23" s="18"/>
      <c r="T23" s="29"/>
    </row>
    <row r="24" spans="1:20" ht="34.5" customHeight="1">
      <c r="A24" s="15">
        <v>15</v>
      </c>
      <c r="B24" s="32"/>
      <c r="C24" s="32"/>
      <c r="D24" s="32"/>
      <c r="E24" s="32"/>
      <c r="F24" s="31"/>
      <c r="G24" s="15"/>
      <c r="H24" s="20">
        <f t="shared" si="0"/>
        <v>0</v>
      </c>
      <c r="I24" s="15"/>
      <c r="J24" s="15"/>
      <c r="K24" s="15" t="e">
        <f t="shared" si="1"/>
        <v>#DIV/0!</v>
      </c>
      <c r="L24" s="16"/>
      <c r="M24" s="17"/>
      <c r="N24" s="28" t="e">
        <f t="shared" si="2"/>
        <v>#DIV/0!</v>
      </c>
      <c r="O24" s="17"/>
      <c r="P24" s="17"/>
      <c r="Q24" s="28" t="e">
        <f t="shared" si="3"/>
        <v>#DIV/0!</v>
      </c>
      <c r="R24" s="21" t="e">
        <f t="shared" si="5"/>
        <v>#DIV/0!</v>
      </c>
      <c r="S24" s="18"/>
      <c r="T24" s="29"/>
    </row>
    <row r="25" spans="1:20" ht="34.5" customHeight="1">
      <c r="A25" s="15">
        <v>16</v>
      </c>
      <c r="B25" s="32"/>
      <c r="C25" s="32"/>
      <c r="D25" s="32"/>
      <c r="E25" s="32"/>
      <c r="F25" s="31"/>
      <c r="G25" s="15"/>
      <c r="H25" s="20">
        <f t="shared" si="0"/>
        <v>0</v>
      </c>
      <c r="I25" s="15"/>
      <c r="J25" s="15"/>
      <c r="K25" s="15" t="e">
        <f t="shared" si="1"/>
        <v>#DIV/0!</v>
      </c>
      <c r="L25" s="16"/>
      <c r="M25" s="17"/>
      <c r="N25" s="28" t="e">
        <f t="shared" si="2"/>
        <v>#DIV/0!</v>
      </c>
      <c r="O25" s="17"/>
      <c r="P25" s="17"/>
      <c r="Q25" s="28" t="e">
        <f t="shared" si="3"/>
        <v>#DIV/0!</v>
      </c>
      <c r="R25" s="21" t="e">
        <f t="shared" si="5"/>
        <v>#DIV/0!</v>
      </c>
      <c r="S25" s="18"/>
      <c r="T25" s="29"/>
    </row>
    <row r="26" spans="1:20" ht="23.25">
      <c r="A26" s="10"/>
      <c r="B26" s="10"/>
      <c r="C26" s="10"/>
      <c r="D26" s="10"/>
      <c r="E26" s="75"/>
      <c r="F26" s="75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23.25">
      <c r="A27" s="10"/>
      <c r="B27" s="10"/>
      <c r="C27" s="10"/>
      <c r="D27" s="10"/>
      <c r="E27" s="10"/>
      <c r="F27" s="19"/>
      <c r="G27" s="61"/>
      <c r="H27" s="61"/>
      <c r="I27" s="61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23.25">
      <c r="A28" s="10"/>
      <c r="B28" s="10"/>
      <c r="C28" s="10"/>
      <c r="D28" s="10"/>
      <c r="E28" s="10"/>
      <c r="F28" s="19"/>
      <c r="G28" s="61"/>
      <c r="H28" s="61"/>
      <c r="I28" s="61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23.25">
      <c r="A29" s="10"/>
      <c r="B29" s="10"/>
      <c r="C29" s="10"/>
      <c r="D29" s="10"/>
      <c r="E29" s="10"/>
      <c r="F29" s="19"/>
      <c r="G29" s="61"/>
      <c r="H29" s="61"/>
      <c r="I29" s="61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23.25">
      <c r="A30" s="10"/>
      <c r="B30" s="10"/>
      <c r="C30" s="10"/>
      <c r="D30" s="10"/>
      <c r="E30" s="10"/>
      <c r="F30" s="19"/>
      <c r="G30" s="61"/>
      <c r="H30" s="61"/>
      <c r="I30" s="61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6:9" ht="23.25">
      <c r="F31" s="2"/>
      <c r="G31" s="60"/>
      <c r="H31" s="60"/>
      <c r="I31" s="60"/>
    </row>
    <row r="32" spans="6:9" ht="23.25">
      <c r="F32" s="2"/>
      <c r="G32" s="60"/>
      <c r="H32" s="60"/>
      <c r="I32" s="60"/>
    </row>
    <row r="33" spans="6:9" ht="23.25">
      <c r="F33" s="2"/>
      <c r="G33" s="60"/>
      <c r="H33" s="60"/>
      <c r="I33" s="60"/>
    </row>
    <row r="34" spans="6:9" ht="23.25">
      <c r="F34" s="2"/>
      <c r="G34" s="60"/>
      <c r="H34" s="60"/>
      <c r="I34" s="60"/>
    </row>
  </sheetData>
  <sheetProtection/>
  <mergeCells count="29">
    <mergeCell ref="P1:S1"/>
    <mergeCell ref="P2:S2"/>
    <mergeCell ref="P3:S3"/>
    <mergeCell ref="A4:E4"/>
    <mergeCell ref="A5:E5"/>
    <mergeCell ref="F5:I5"/>
    <mergeCell ref="F4:P4"/>
    <mergeCell ref="A6:S6"/>
    <mergeCell ref="A8:A9"/>
    <mergeCell ref="E8:E9"/>
    <mergeCell ref="F8:F9"/>
    <mergeCell ref="D8:D9"/>
    <mergeCell ref="G8:H8"/>
    <mergeCell ref="S8:S9"/>
    <mergeCell ref="B8:B9"/>
    <mergeCell ref="C8:C9"/>
    <mergeCell ref="I8:K8"/>
    <mergeCell ref="G34:I34"/>
    <mergeCell ref="E26:F26"/>
    <mergeCell ref="G27:I27"/>
    <mergeCell ref="G28:I28"/>
    <mergeCell ref="G29:I29"/>
    <mergeCell ref="G30:I30"/>
    <mergeCell ref="L8:N8"/>
    <mergeCell ref="O8:Q8"/>
    <mergeCell ref="T8:T9"/>
    <mergeCell ref="G31:I31"/>
    <mergeCell ref="G32:I32"/>
    <mergeCell ref="G33:I33"/>
  </mergeCells>
  <printOptions/>
  <pageMargins left="0" right="0" top="0" bottom="0" header="0.31496062992125984" footer="0.3149606299212598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"/>
  <sheetViews>
    <sheetView zoomScale="80" zoomScaleNormal="80" zoomScalePageLayoutView="0" workbookViewId="0" topLeftCell="F7">
      <selection activeCell="W12" sqref="W12"/>
    </sheetView>
  </sheetViews>
  <sheetFormatPr defaultColWidth="17.57421875" defaultRowHeight="15"/>
  <cols>
    <col min="1" max="1" width="6.00390625" style="1" customWidth="1"/>
    <col min="2" max="2" width="19.57421875" style="1" customWidth="1"/>
    <col min="3" max="3" width="17.421875" style="1" customWidth="1"/>
    <col min="4" max="4" width="16.57421875" style="1" customWidth="1"/>
    <col min="5" max="5" width="22.00390625" style="1" customWidth="1"/>
    <col min="6" max="6" width="9.28125" style="1" customWidth="1"/>
    <col min="7" max="7" width="10.28125" style="1" customWidth="1"/>
    <col min="8" max="8" width="10.421875" style="1" customWidth="1"/>
    <col min="9" max="9" width="10.57421875" style="1" customWidth="1"/>
    <col min="10" max="10" width="12.57421875" style="1" customWidth="1"/>
    <col min="11" max="11" width="10.140625" style="1" customWidth="1"/>
    <col min="12" max="12" width="10.421875" style="1" customWidth="1"/>
    <col min="13" max="13" width="11.28125" style="1" customWidth="1"/>
    <col min="14" max="14" width="10.140625" style="1" customWidth="1"/>
    <col min="15" max="15" width="10.57421875" style="1" customWidth="1"/>
    <col min="16" max="16" width="10.8515625" style="1" customWidth="1"/>
    <col min="17" max="17" width="9.421875" style="1" customWidth="1"/>
    <col min="18" max="18" width="9.57421875" style="1" customWidth="1"/>
    <col min="19" max="19" width="10.7109375" style="1" customWidth="1"/>
    <col min="20" max="20" width="9.421875" style="1" customWidth="1"/>
    <col min="21" max="21" width="10.7109375" style="1" customWidth="1"/>
    <col min="22" max="22" width="20.421875" style="1" customWidth="1"/>
    <col min="23" max="16384" width="17.57421875" style="1" customWidth="1"/>
  </cols>
  <sheetData>
    <row r="1" spans="17:21" ht="23.25">
      <c r="Q1" s="68"/>
      <c r="R1" s="68"/>
      <c r="S1" s="68"/>
      <c r="T1" s="68"/>
      <c r="U1" s="68"/>
    </row>
    <row r="2" spans="17:21" ht="23.25">
      <c r="Q2" s="68"/>
      <c r="R2" s="68"/>
      <c r="S2" s="68"/>
      <c r="T2" s="68"/>
      <c r="U2" s="68"/>
    </row>
    <row r="3" spans="17:21" ht="23.25">
      <c r="Q3" s="68"/>
      <c r="R3" s="68"/>
      <c r="S3" s="68"/>
      <c r="T3" s="68"/>
      <c r="U3" s="68"/>
    </row>
    <row r="4" spans="1:22" ht="32.25" customHeight="1">
      <c r="A4" s="69" t="s">
        <v>21</v>
      </c>
      <c r="B4" s="69"/>
      <c r="C4" s="69"/>
      <c r="D4" s="70"/>
      <c r="E4" s="76" t="str">
        <f>'Мальчики 5-6 '!$F$4</f>
        <v>МБОУ СОШ №39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10"/>
      <c r="Q4" s="10"/>
      <c r="R4" s="10"/>
      <c r="S4" s="10"/>
      <c r="T4" s="10"/>
      <c r="U4" s="10"/>
      <c r="V4" s="10"/>
    </row>
    <row r="5" spans="1:22" ht="15" customHeight="1">
      <c r="A5" s="73" t="s">
        <v>15</v>
      </c>
      <c r="B5" s="73"/>
      <c r="C5" s="73"/>
      <c r="D5" s="73"/>
      <c r="E5" s="74" t="s">
        <v>32</v>
      </c>
      <c r="F5" s="74"/>
      <c r="G5" s="75"/>
      <c r="H5" s="75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</row>
    <row r="6" spans="1:22" ht="24" customHeight="1">
      <c r="A6" s="62" t="s">
        <v>25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10"/>
    </row>
    <row r="7" spans="1:22" ht="21" customHeight="1">
      <c r="A7" s="11" t="s">
        <v>18</v>
      </c>
      <c r="B7" s="11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3" ht="54.75" customHeight="1">
      <c r="A8" s="63" t="s">
        <v>3</v>
      </c>
      <c r="B8" s="64" t="s">
        <v>27</v>
      </c>
      <c r="C8" s="64" t="s">
        <v>28</v>
      </c>
      <c r="D8" s="64" t="s">
        <v>29</v>
      </c>
      <c r="E8" s="64" t="s">
        <v>0</v>
      </c>
      <c r="F8" s="66" t="s">
        <v>2</v>
      </c>
      <c r="G8" s="54" t="s">
        <v>1</v>
      </c>
      <c r="H8" s="56"/>
      <c r="I8" s="54" t="s">
        <v>4</v>
      </c>
      <c r="J8" s="55"/>
      <c r="K8" s="56"/>
      <c r="L8" s="54" t="s">
        <v>5</v>
      </c>
      <c r="M8" s="55"/>
      <c r="N8" s="56"/>
      <c r="O8" s="57" t="s">
        <v>6</v>
      </c>
      <c r="P8" s="57"/>
      <c r="Q8" s="57"/>
      <c r="R8" s="57" t="s">
        <v>7</v>
      </c>
      <c r="S8" s="57"/>
      <c r="T8" s="57"/>
      <c r="U8" s="13" t="s">
        <v>8</v>
      </c>
      <c r="V8" s="58" t="s">
        <v>26</v>
      </c>
      <c r="W8" s="53" t="s">
        <v>30</v>
      </c>
    </row>
    <row r="9" spans="1:23" ht="157.5" customHeight="1">
      <c r="A9" s="63"/>
      <c r="B9" s="65"/>
      <c r="C9" s="65"/>
      <c r="D9" s="65"/>
      <c r="E9" s="65"/>
      <c r="F9" s="67"/>
      <c r="G9" s="12" t="s">
        <v>9</v>
      </c>
      <c r="H9" s="12" t="s">
        <v>10</v>
      </c>
      <c r="I9" s="22" t="s">
        <v>24</v>
      </c>
      <c r="J9" s="15" t="s">
        <v>23</v>
      </c>
      <c r="K9" s="12" t="s">
        <v>10</v>
      </c>
      <c r="L9" s="14" t="s">
        <v>14</v>
      </c>
      <c r="M9" s="12" t="s">
        <v>11</v>
      </c>
      <c r="N9" s="12" t="s">
        <v>10</v>
      </c>
      <c r="O9" s="14" t="s">
        <v>14</v>
      </c>
      <c r="P9" s="12" t="s">
        <v>12</v>
      </c>
      <c r="Q9" s="12" t="s">
        <v>10</v>
      </c>
      <c r="R9" s="14" t="s">
        <v>14</v>
      </c>
      <c r="S9" s="12" t="s">
        <v>13</v>
      </c>
      <c r="T9" s="12" t="s">
        <v>10</v>
      </c>
      <c r="U9" s="14" t="s">
        <v>10</v>
      </c>
      <c r="V9" s="59"/>
      <c r="W9" s="53"/>
    </row>
    <row r="10" spans="1:24" s="24" customFormat="1" ht="31.5" customHeight="1">
      <c r="A10" s="15">
        <v>1</v>
      </c>
      <c r="B10" s="34" t="s">
        <v>38</v>
      </c>
      <c r="C10" s="34" t="s">
        <v>39</v>
      </c>
      <c r="D10" s="34" t="s">
        <v>40</v>
      </c>
      <c r="E10" s="32" t="s">
        <v>41</v>
      </c>
      <c r="F10" s="15" t="s">
        <v>42</v>
      </c>
      <c r="G10" s="15">
        <v>15</v>
      </c>
      <c r="H10" s="20">
        <f>(30*G10)/40</f>
        <v>11.25</v>
      </c>
      <c r="I10" s="15">
        <v>4</v>
      </c>
      <c r="J10" s="15">
        <v>6</v>
      </c>
      <c r="K10" s="15">
        <f>((20*I10))/J10</f>
        <v>13.333333333333334</v>
      </c>
      <c r="L10" s="16">
        <v>50.5</v>
      </c>
      <c r="M10" s="17">
        <v>45.7</v>
      </c>
      <c r="N10" s="28">
        <f>((15*M10)/L10)</f>
        <v>13.574257425742575</v>
      </c>
      <c r="O10" s="17">
        <v>162</v>
      </c>
      <c r="P10" s="17">
        <v>115</v>
      </c>
      <c r="Q10" s="28">
        <f>(15*P10)/O10</f>
        <v>10.648148148148149</v>
      </c>
      <c r="R10" s="17">
        <v>472</v>
      </c>
      <c r="S10" s="17">
        <v>340</v>
      </c>
      <c r="T10" s="28">
        <f>(20*S10)/R10</f>
        <v>14.40677966101695</v>
      </c>
      <c r="U10" s="21">
        <f>H10+K10+N10+Q10+T10</f>
        <v>63.212518568241</v>
      </c>
      <c r="V10" s="18" t="s">
        <v>102</v>
      </c>
      <c r="W10" s="52" t="s">
        <v>103</v>
      </c>
      <c r="X10" s="50"/>
    </row>
    <row r="11" spans="1:24" s="24" customFormat="1" ht="31.5" customHeight="1">
      <c r="A11" s="15">
        <v>2</v>
      </c>
      <c r="B11" s="34" t="s">
        <v>43</v>
      </c>
      <c r="C11" s="34" t="s">
        <v>44</v>
      </c>
      <c r="D11" s="34" t="s">
        <v>45</v>
      </c>
      <c r="E11" s="32" t="s">
        <v>41</v>
      </c>
      <c r="F11" s="15" t="s">
        <v>37</v>
      </c>
      <c r="G11" s="15">
        <v>20</v>
      </c>
      <c r="H11" s="20">
        <f>(30*G11)/40</f>
        <v>15</v>
      </c>
      <c r="I11" s="15">
        <v>3</v>
      </c>
      <c r="J11" s="15">
        <v>6</v>
      </c>
      <c r="K11" s="15">
        <f>((20*I11))/J11</f>
        <v>10</v>
      </c>
      <c r="L11" s="16">
        <v>48.65</v>
      </c>
      <c r="M11" s="17">
        <v>45.7</v>
      </c>
      <c r="N11" s="28">
        <f>((15*M11)/L11)</f>
        <v>14.09044193216855</v>
      </c>
      <c r="O11" s="17">
        <v>127</v>
      </c>
      <c r="P11" s="17">
        <v>115</v>
      </c>
      <c r="Q11" s="28">
        <f>(15*P11)/O11</f>
        <v>13.582677165354331</v>
      </c>
      <c r="R11" s="17">
        <v>345</v>
      </c>
      <c r="S11" s="17">
        <v>340</v>
      </c>
      <c r="T11" s="28">
        <f>(20*S11)/R11</f>
        <v>19.71014492753623</v>
      </c>
      <c r="U11" s="21">
        <f>H11+K11+N11+Q11+T11</f>
        <v>72.38326402505912</v>
      </c>
      <c r="V11" s="18" t="s">
        <v>102</v>
      </c>
      <c r="W11" s="52" t="s">
        <v>103</v>
      </c>
      <c r="X11" s="50"/>
    </row>
    <row r="12" spans="1:24" ht="30.75" customHeight="1">
      <c r="A12" s="35">
        <v>3</v>
      </c>
      <c r="B12" s="39" t="s">
        <v>46</v>
      </c>
      <c r="C12" s="39" t="s">
        <v>47</v>
      </c>
      <c r="D12" s="39" t="s">
        <v>48</v>
      </c>
      <c r="E12" s="40" t="str">
        <f>$E$11</f>
        <v>МБОУ СОШ №39</v>
      </c>
      <c r="F12" s="35" t="s">
        <v>49</v>
      </c>
      <c r="G12" s="35">
        <v>23</v>
      </c>
      <c r="H12" s="41">
        <f>(30*G12)/40</f>
        <v>17.25</v>
      </c>
      <c r="I12" s="35">
        <v>6</v>
      </c>
      <c r="J12" s="35">
        <v>6</v>
      </c>
      <c r="K12" s="35">
        <f>((20*I12))/J12</f>
        <v>20</v>
      </c>
      <c r="L12" s="42">
        <v>45.7</v>
      </c>
      <c r="M12" s="43">
        <v>45.7</v>
      </c>
      <c r="N12" s="44">
        <f>((15*M12)/L12)</f>
        <v>14.999999999999998</v>
      </c>
      <c r="O12" s="43">
        <v>115</v>
      </c>
      <c r="P12" s="43">
        <v>115</v>
      </c>
      <c r="Q12" s="44">
        <f>(15*P12)/O12</f>
        <v>15</v>
      </c>
      <c r="R12" s="43">
        <v>340</v>
      </c>
      <c r="S12" s="43">
        <v>340</v>
      </c>
      <c r="T12" s="44">
        <f>(20*S12)/R12</f>
        <v>20</v>
      </c>
      <c r="U12" s="45">
        <f>H12+K12+N12+Q12+T12</f>
        <v>87.25</v>
      </c>
      <c r="V12" s="46" t="s">
        <v>95</v>
      </c>
      <c r="W12" s="52" t="s">
        <v>103</v>
      </c>
      <c r="X12" s="51"/>
    </row>
    <row r="13" spans="1:24" ht="23.25">
      <c r="A13" s="10"/>
      <c r="B13" s="10"/>
      <c r="C13" s="10"/>
      <c r="D13" s="10"/>
      <c r="E13" s="19"/>
      <c r="F13" s="47"/>
      <c r="G13" s="47"/>
      <c r="H13" s="47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51"/>
      <c r="X13" s="51"/>
    </row>
    <row r="14" spans="1:22" ht="23.25">
      <c r="A14" s="10"/>
      <c r="B14" s="10"/>
      <c r="C14" s="10"/>
      <c r="D14" s="10"/>
      <c r="E14" s="19"/>
      <c r="F14" s="61"/>
      <c r="G14" s="61"/>
      <c r="H14" s="6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5:8" ht="23.25">
      <c r="E15" s="2"/>
      <c r="F15" s="60"/>
      <c r="G15" s="60"/>
      <c r="H15" s="60"/>
    </row>
    <row r="16" spans="5:8" ht="23.25">
      <c r="E16" s="2"/>
      <c r="F16" s="60"/>
      <c r="G16" s="60"/>
      <c r="H16" s="60"/>
    </row>
    <row r="17" spans="5:8" ht="23.25">
      <c r="E17" s="2"/>
      <c r="F17" s="60"/>
      <c r="G17" s="60"/>
      <c r="H17" s="60"/>
    </row>
    <row r="18" spans="5:8" ht="23.25">
      <c r="E18" s="2"/>
      <c r="F18" s="60"/>
      <c r="G18" s="60"/>
      <c r="H18" s="60"/>
    </row>
  </sheetData>
  <sheetProtection/>
  <mergeCells count="26">
    <mergeCell ref="E4:O4"/>
    <mergeCell ref="L8:N8"/>
    <mergeCell ref="O8:Q8"/>
    <mergeCell ref="A8:A9"/>
    <mergeCell ref="D8:D9"/>
    <mergeCell ref="E8:E9"/>
    <mergeCell ref="F8:F9"/>
    <mergeCell ref="B8:B9"/>
    <mergeCell ref="C8:C9"/>
    <mergeCell ref="Q1:U1"/>
    <mergeCell ref="Q2:U2"/>
    <mergeCell ref="Q3:U3"/>
    <mergeCell ref="F18:H18"/>
    <mergeCell ref="F14:H14"/>
    <mergeCell ref="F15:H15"/>
    <mergeCell ref="A6:U6"/>
    <mergeCell ref="A4:D4"/>
    <mergeCell ref="A5:D5"/>
    <mergeCell ref="E5:H5"/>
    <mergeCell ref="W8:W9"/>
    <mergeCell ref="V8:V9"/>
    <mergeCell ref="F16:H16"/>
    <mergeCell ref="F17:H17"/>
    <mergeCell ref="G8:H8"/>
    <mergeCell ref="I8:K8"/>
    <mergeCell ref="R8:T8"/>
  </mergeCells>
  <printOptions/>
  <pageMargins left="0" right="0" top="0" bottom="0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="70" zoomScaleNormal="70" zoomScalePageLayoutView="0" workbookViewId="0" topLeftCell="A1">
      <selection activeCell="D14" sqref="D14"/>
    </sheetView>
  </sheetViews>
  <sheetFormatPr defaultColWidth="17.57421875" defaultRowHeight="15"/>
  <cols>
    <col min="1" max="1" width="6.00390625" style="1" customWidth="1"/>
    <col min="2" max="2" width="17.140625" style="1" customWidth="1"/>
    <col min="3" max="3" width="16.28125" style="1" customWidth="1"/>
    <col min="4" max="4" width="20.00390625" style="1" customWidth="1"/>
    <col min="5" max="5" width="21.57421875" style="1" customWidth="1"/>
    <col min="6" max="6" width="10.7109375" style="1" customWidth="1"/>
    <col min="7" max="7" width="11.00390625" style="1" customWidth="1"/>
    <col min="8" max="8" width="12.28125" style="1" customWidth="1"/>
    <col min="9" max="9" width="10.28125" style="1" customWidth="1"/>
    <col min="10" max="10" width="13.140625" style="1" customWidth="1"/>
    <col min="11" max="11" width="12.421875" style="1" customWidth="1"/>
    <col min="12" max="12" width="11.8515625" style="1" customWidth="1"/>
    <col min="13" max="13" width="9.28125" style="1" customWidth="1"/>
    <col min="14" max="14" width="12.00390625" style="1" customWidth="1"/>
    <col min="15" max="15" width="9.28125" style="1" customWidth="1"/>
    <col min="16" max="16" width="10.00390625" style="1" customWidth="1"/>
    <col min="17" max="17" width="12.28125" style="1" customWidth="1"/>
    <col min="18" max="18" width="8.57421875" style="1" customWidth="1"/>
    <col min="19" max="19" width="9.57421875" style="1" customWidth="1"/>
    <col min="20" max="20" width="20.421875" style="1" customWidth="1"/>
    <col min="21" max="16384" width="17.57421875" style="1" customWidth="1"/>
  </cols>
  <sheetData>
    <row r="1" spans="15:19" ht="23.25">
      <c r="O1" s="68"/>
      <c r="P1" s="68"/>
      <c r="Q1" s="68"/>
      <c r="R1" s="68"/>
      <c r="S1" s="68"/>
    </row>
    <row r="2" spans="15:19" ht="23.25">
      <c r="O2" s="68"/>
      <c r="P2" s="68"/>
      <c r="Q2" s="68"/>
      <c r="R2" s="68"/>
      <c r="S2" s="68"/>
    </row>
    <row r="3" spans="15:19" ht="23.25">
      <c r="O3" s="68"/>
      <c r="P3" s="68"/>
      <c r="Q3" s="68"/>
      <c r="R3" s="68"/>
      <c r="S3" s="68"/>
    </row>
    <row r="4" spans="1:20" ht="27.75" customHeight="1">
      <c r="A4" s="69" t="s">
        <v>21</v>
      </c>
      <c r="B4" s="70"/>
      <c r="C4" s="77" t="s">
        <v>115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10"/>
      <c r="O4" s="10"/>
      <c r="P4" s="10"/>
      <c r="Q4" s="10"/>
      <c r="R4" s="10"/>
      <c r="S4" s="10"/>
      <c r="T4" s="10"/>
    </row>
    <row r="5" spans="1:20" ht="15" customHeight="1">
      <c r="A5" s="73" t="s">
        <v>15</v>
      </c>
      <c r="B5" s="73"/>
      <c r="C5" s="74" t="s">
        <v>32</v>
      </c>
      <c r="D5" s="74"/>
      <c r="E5" s="75"/>
      <c r="F5" s="75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</row>
    <row r="6" spans="1:20" ht="24" customHeight="1">
      <c r="A6" s="62" t="s">
        <v>25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10"/>
    </row>
    <row r="7" spans="1:20" ht="21" customHeight="1">
      <c r="A7" s="11" t="s">
        <v>19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3" ht="54.75" customHeight="1">
      <c r="A8" s="63" t="s">
        <v>3</v>
      </c>
      <c r="B8" s="64" t="s">
        <v>27</v>
      </c>
      <c r="C8" s="64" t="s">
        <v>28</v>
      </c>
      <c r="D8" s="64" t="s">
        <v>29</v>
      </c>
      <c r="E8" s="64" t="s">
        <v>0</v>
      </c>
      <c r="F8" s="66" t="s">
        <v>2</v>
      </c>
      <c r="G8" s="54" t="s">
        <v>1</v>
      </c>
      <c r="H8" s="56"/>
      <c r="I8" s="54" t="s">
        <v>4</v>
      </c>
      <c r="J8" s="55"/>
      <c r="K8" s="56"/>
      <c r="L8" s="54" t="s">
        <v>5</v>
      </c>
      <c r="M8" s="55"/>
      <c r="N8" s="56"/>
      <c r="O8" s="57" t="s">
        <v>6</v>
      </c>
      <c r="P8" s="57"/>
      <c r="Q8" s="57"/>
      <c r="R8" s="57" t="s">
        <v>7</v>
      </c>
      <c r="S8" s="57"/>
      <c r="T8" s="57"/>
      <c r="U8" s="13" t="s">
        <v>8</v>
      </c>
      <c r="V8" s="58" t="s">
        <v>26</v>
      </c>
      <c r="W8" s="53" t="s">
        <v>30</v>
      </c>
    </row>
    <row r="9" spans="1:23" ht="157.5" customHeight="1">
      <c r="A9" s="63"/>
      <c r="B9" s="65"/>
      <c r="C9" s="65"/>
      <c r="D9" s="65"/>
      <c r="E9" s="65"/>
      <c r="F9" s="67"/>
      <c r="G9" s="12" t="s">
        <v>9</v>
      </c>
      <c r="H9" s="12" t="s">
        <v>10</v>
      </c>
      <c r="I9" s="22" t="s">
        <v>24</v>
      </c>
      <c r="J9" s="15" t="s">
        <v>23</v>
      </c>
      <c r="K9" s="12" t="s">
        <v>10</v>
      </c>
      <c r="L9" s="14" t="s">
        <v>14</v>
      </c>
      <c r="M9" s="12" t="s">
        <v>11</v>
      </c>
      <c r="N9" s="12" t="s">
        <v>10</v>
      </c>
      <c r="O9" s="14" t="s">
        <v>14</v>
      </c>
      <c r="P9" s="12" t="s">
        <v>12</v>
      </c>
      <c r="Q9" s="12" t="s">
        <v>10</v>
      </c>
      <c r="R9" s="14" t="s">
        <v>14</v>
      </c>
      <c r="S9" s="12" t="s">
        <v>13</v>
      </c>
      <c r="T9" s="12" t="s">
        <v>10</v>
      </c>
      <c r="U9" s="14" t="s">
        <v>10</v>
      </c>
      <c r="V9" s="59"/>
      <c r="W9" s="53"/>
    </row>
    <row r="10" spans="1:23" ht="39.75" customHeight="1">
      <c r="A10" s="15">
        <v>1</v>
      </c>
      <c r="B10" s="34" t="s">
        <v>33</v>
      </c>
      <c r="C10" s="34" t="s">
        <v>34</v>
      </c>
      <c r="D10" s="34" t="s">
        <v>35</v>
      </c>
      <c r="E10" s="34" t="s">
        <v>36</v>
      </c>
      <c r="F10" s="33" t="s">
        <v>37</v>
      </c>
      <c r="G10" s="15">
        <v>33</v>
      </c>
      <c r="H10" s="20">
        <f>(30*G10)/40</f>
        <v>24.75</v>
      </c>
      <c r="I10" s="15">
        <v>2</v>
      </c>
      <c r="J10" s="15">
        <v>5</v>
      </c>
      <c r="K10" s="15">
        <f>((20*I10))/J10</f>
        <v>8</v>
      </c>
      <c r="L10" s="16">
        <v>56</v>
      </c>
      <c r="M10" s="17">
        <f aca="true" t="shared" si="0" ref="M10:M15">$L$13</f>
        <v>38.3</v>
      </c>
      <c r="N10" s="28">
        <f>((15*M10)/L10)</f>
        <v>10.258928571428571</v>
      </c>
      <c r="O10" s="17">
        <v>173</v>
      </c>
      <c r="P10" s="17">
        <f aca="true" t="shared" si="1" ref="P10:P15">$O$13</f>
        <v>98</v>
      </c>
      <c r="Q10" s="28">
        <f>(15*P10)/O10</f>
        <v>8.497109826589595</v>
      </c>
      <c r="R10" s="17">
        <v>536</v>
      </c>
      <c r="S10" s="17">
        <f aca="true" t="shared" si="2" ref="S10:S15">$R$13</f>
        <v>355</v>
      </c>
      <c r="T10" s="28">
        <f>(20*S10)/R10</f>
        <v>13.246268656716419</v>
      </c>
      <c r="U10" s="21">
        <f>H10+K10+N10+Q10+T10</f>
        <v>64.75230705473459</v>
      </c>
      <c r="V10" s="18" t="s">
        <v>102</v>
      </c>
      <c r="W10" s="52" t="s">
        <v>103</v>
      </c>
    </row>
    <row r="11" spans="1:26" s="24" customFormat="1" ht="39.75" customHeight="1">
      <c r="A11" s="15">
        <v>2</v>
      </c>
      <c r="B11" s="34" t="s">
        <v>85</v>
      </c>
      <c r="C11" s="34" t="s">
        <v>107</v>
      </c>
      <c r="D11" s="34" t="s">
        <v>109</v>
      </c>
      <c r="E11" s="34" t="s">
        <v>36</v>
      </c>
      <c r="F11" s="33" t="s">
        <v>42</v>
      </c>
      <c r="G11" s="15">
        <v>30</v>
      </c>
      <c r="H11" s="20">
        <f aca="true" t="shared" si="3" ref="H11:H27">(30*G11)/40</f>
        <v>22.5</v>
      </c>
      <c r="I11" s="15">
        <v>5</v>
      </c>
      <c r="J11" s="15">
        <v>5</v>
      </c>
      <c r="K11" s="15">
        <f aca="true" t="shared" si="4" ref="K11:K27">((20*I11))/J11</f>
        <v>20</v>
      </c>
      <c r="L11" s="16">
        <v>45.3</v>
      </c>
      <c r="M11" s="17">
        <f t="shared" si="0"/>
        <v>38.3</v>
      </c>
      <c r="N11" s="28">
        <f aca="true" t="shared" si="5" ref="N11:N27">((15*M11)/L11)</f>
        <v>12.682119205298013</v>
      </c>
      <c r="O11" s="17">
        <v>103</v>
      </c>
      <c r="P11" s="17">
        <f t="shared" si="1"/>
        <v>98</v>
      </c>
      <c r="Q11" s="28">
        <f aca="true" t="shared" si="6" ref="Q11:Q27">(15*P11)/O11</f>
        <v>14.271844660194175</v>
      </c>
      <c r="R11" s="17">
        <v>384</v>
      </c>
      <c r="S11" s="17">
        <f t="shared" si="2"/>
        <v>355</v>
      </c>
      <c r="T11" s="28">
        <f aca="true" t="shared" si="7" ref="T11:T27">(20*S11)/R11</f>
        <v>18.489583333333332</v>
      </c>
      <c r="U11" s="21">
        <f aca="true" t="shared" si="8" ref="U11:U27">H11+K11+N11+Q11+T11</f>
        <v>87.94354719882551</v>
      </c>
      <c r="V11" s="18" t="s">
        <v>99</v>
      </c>
      <c r="W11" s="52" t="s">
        <v>103</v>
      </c>
      <c r="X11" s="50"/>
      <c r="Y11" s="50"/>
      <c r="Z11" s="50"/>
    </row>
    <row r="12" spans="1:26" ht="39.75" customHeight="1">
      <c r="A12" s="15">
        <v>3</v>
      </c>
      <c r="B12" s="34" t="s">
        <v>86</v>
      </c>
      <c r="C12" s="34" t="s">
        <v>108</v>
      </c>
      <c r="D12" s="34" t="s">
        <v>65</v>
      </c>
      <c r="E12" s="34" t="s">
        <v>36</v>
      </c>
      <c r="F12" s="33" t="s">
        <v>42</v>
      </c>
      <c r="G12" s="15">
        <v>29</v>
      </c>
      <c r="H12" s="20">
        <f t="shared" si="3"/>
        <v>21.75</v>
      </c>
      <c r="I12" s="15">
        <v>3.5</v>
      </c>
      <c r="J12" s="15">
        <v>5</v>
      </c>
      <c r="K12" s="15">
        <f t="shared" si="4"/>
        <v>14</v>
      </c>
      <c r="L12" s="16">
        <v>38.5</v>
      </c>
      <c r="M12" s="17">
        <f t="shared" si="0"/>
        <v>38.3</v>
      </c>
      <c r="N12" s="28">
        <f t="shared" si="5"/>
        <v>14.922077922077921</v>
      </c>
      <c r="O12" s="17">
        <v>125</v>
      </c>
      <c r="P12" s="17">
        <f t="shared" si="1"/>
        <v>98</v>
      </c>
      <c r="Q12" s="28">
        <f t="shared" si="6"/>
        <v>11.76</v>
      </c>
      <c r="R12" s="17">
        <v>403</v>
      </c>
      <c r="S12" s="17">
        <f t="shared" si="2"/>
        <v>355</v>
      </c>
      <c r="T12" s="28">
        <f t="shared" si="7"/>
        <v>17.617866004962778</v>
      </c>
      <c r="U12" s="21">
        <f t="shared" si="8"/>
        <v>80.04994392704069</v>
      </c>
      <c r="V12" s="18" t="s">
        <v>158</v>
      </c>
      <c r="W12" s="52" t="s">
        <v>103</v>
      </c>
      <c r="X12" s="51"/>
      <c r="Y12" s="51"/>
      <c r="Z12" s="51"/>
    </row>
    <row r="13" spans="1:26" ht="39.75" customHeight="1">
      <c r="A13" s="15">
        <v>4</v>
      </c>
      <c r="B13" s="34" t="s">
        <v>87</v>
      </c>
      <c r="C13" s="34" t="s">
        <v>110</v>
      </c>
      <c r="D13" s="34" t="s">
        <v>111</v>
      </c>
      <c r="E13" s="34" t="s">
        <v>36</v>
      </c>
      <c r="F13" s="33" t="s">
        <v>49</v>
      </c>
      <c r="G13" s="15">
        <v>25</v>
      </c>
      <c r="H13" s="20">
        <f t="shared" si="3"/>
        <v>18.75</v>
      </c>
      <c r="I13" s="15">
        <v>4</v>
      </c>
      <c r="J13" s="15">
        <v>5</v>
      </c>
      <c r="K13" s="15">
        <f t="shared" si="4"/>
        <v>16</v>
      </c>
      <c r="L13" s="16">
        <v>38.3</v>
      </c>
      <c r="M13" s="17">
        <f t="shared" si="0"/>
        <v>38.3</v>
      </c>
      <c r="N13" s="28">
        <f t="shared" si="5"/>
        <v>15.000000000000002</v>
      </c>
      <c r="O13" s="17">
        <v>98</v>
      </c>
      <c r="P13" s="17">
        <f t="shared" si="1"/>
        <v>98</v>
      </c>
      <c r="Q13" s="28">
        <f t="shared" si="6"/>
        <v>15</v>
      </c>
      <c r="R13" s="17">
        <v>355</v>
      </c>
      <c r="S13" s="17">
        <f t="shared" si="2"/>
        <v>355</v>
      </c>
      <c r="T13" s="28">
        <f t="shared" si="7"/>
        <v>20</v>
      </c>
      <c r="U13" s="21">
        <f t="shared" si="8"/>
        <v>84.75</v>
      </c>
      <c r="V13" s="18" t="s">
        <v>158</v>
      </c>
      <c r="W13" s="52" t="s">
        <v>103</v>
      </c>
      <c r="X13" s="51"/>
      <c r="Y13" s="51"/>
      <c r="Z13" s="51"/>
    </row>
    <row r="14" spans="1:26" ht="39.75" customHeight="1">
      <c r="A14" s="15">
        <v>5</v>
      </c>
      <c r="B14" s="34" t="s">
        <v>88</v>
      </c>
      <c r="C14" s="34" t="s">
        <v>114</v>
      </c>
      <c r="D14" s="34" t="s">
        <v>109</v>
      </c>
      <c r="E14" s="34" t="str">
        <f>$E$13</f>
        <v>МБОУСОШ № 39</v>
      </c>
      <c r="F14" s="33" t="s">
        <v>105</v>
      </c>
      <c r="G14" s="15">
        <v>31</v>
      </c>
      <c r="H14" s="20">
        <f t="shared" si="3"/>
        <v>23.25</v>
      </c>
      <c r="I14" s="15">
        <v>2</v>
      </c>
      <c r="J14" s="15">
        <v>5</v>
      </c>
      <c r="K14" s="15">
        <f t="shared" si="4"/>
        <v>8</v>
      </c>
      <c r="L14" s="16">
        <v>44.6</v>
      </c>
      <c r="M14" s="17">
        <f t="shared" si="0"/>
        <v>38.3</v>
      </c>
      <c r="N14" s="28">
        <f t="shared" si="5"/>
        <v>12.88116591928251</v>
      </c>
      <c r="O14" s="17">
        <v>181</v>
      </c>
      <c r="P14" s="17">
        <f t="shared" si="1"/>
        <v>98</v>
      </c>
      <c r="Q14" s="28">
        <f t="shared" si="6"/>
        <v>8.121546961325967</v>
      </c>
      <c r="R14" s="17">
        <v>588</v>
      </c>
      <c r="S14" s="17">
        <f t="shared" si="2"/>
        <v>355</v>
      </c>
      <c r="T14" s="28">
        <f t="shared" si="7"/>
        <v>12.07482993197279</v>
      </c>
      <c r="U14" s="21">
        <f t="shared" si="8"/>
        <v>64.32754281258127</v>
      </c>
      <c r="V14" s="18" t="s">
        <v>96</v>
      </c>
      <c r="W14" s="52" t="s">
        <v>103</v>
      </c>
      <c r="X14" s="51"/>
      <c r="Y14" s="51"/>
      <c r="Z14" s="51"/>
    </row>
    <row r="15" spans="1:26" ht="39.75" customHeight="1">
      <c r="A15" s="15">
        <v>6</v>
      </c>
      <c r="B15" s="34" t="s">
        <v>106</v>
      </c>
      <c r="C15" s="34" t="s">
        <v>112</v>
      </c>
      <c r="D15" s="34" t="s">
        <v>113</v>
      </c>
      <c r="E15" s="34" t="str">
        <f>$E$14</f>
        <v>МБОУСОШ № 39</v>
      </c>
      <c r="F15" s="33" t="s">
        <v>105</v>
      </c>
      <c r="G15" s="15">
        <v>28</v>
      </c>
      <c r="H15" s="20">
        <f t="shared" si="3"/>
        <v>21</v>
      </c>
      <c r="I15" s="15">
        <v>3.5</v>
      </c>
      <c r="J15" s="15">
        <v>5</v>
      </c>
      <c r="K15" s="15">
        <f t="shared" si="4"/>
        <v>14</v>
      </c>
      <c r="L15" s="16">
        <v>44.1</v>
      </c>
      <c r="M15" s="17">
        <f t="shared" si="0"/>
        <v>38.3</v>
      </c>
      <c r="N15" s="28">
        <f t="shared" si="5"/>
        <v>13.02721088435374</v>
      </c>
      <c r="O15" s="17">
        <v>154</v>
      </c>
      <c r="P15" s="17">
        <f t="shared" si="1"/>
        <v>98</v>
      </c>
      <c r="Q15" s="28">
        <f t="shared" si="6"/>
        <v>9.545454545454545</v>
      </c>
      <c r="R15" s="17">
        <v>542</v>
      </c>
      <c r="S15" s="17">
        <f t="shared" si="2"/>
        <v>355</v>
      </c>
      <c r="T15" s="28">
        <f t="shared" si="7"/>
        <v>13.099630996309964</v>
      </c>
      <c r="U15" s="21">
        <f t="shared" si="8"/>
        <v>70.67229642611825</v>
      </c>
      <c r="V15" s="18" t="s">
        <v>102</v>
      </c>
      <c r="W15" s="52" t="s">
        <v>103</v>
      </c>
      <c r="X15" s="51"/>
      <c r="Y15" s="51"/>
      <c r="Z15" s="51"/>
    </row>
    <row r="16" spans="1:26" ht="39.75" customHeight="1">
      <c r="A16" s="15">
        <v>6</v>
      </c>
      <c r="B16" s="34"/>
      <c r="C16" s="34"/>
      <c r="D16" s="34"/>
      <c r="E16" s="34"/>
      <c r="F16" s="33"/>
      <c r="G16" s="15"/>
      <c r="H16" s="20">
        <f t="shared" si="3"/>
        <v>0</v>
      </c>
      <c r="I16" s="15"/>
      <c r="J16" s="15"/>
      <c r="K16" s="15" t="e">
        <f t="shared" si="4"/>
        <v>#DIV/0!</v>
      </c>
      <c r="L16" s="16"/>
      <c r="M16" s="17"/>
      <c r="N16" s="28" t="e">
        <f t="shared" si="5"/>
        <v>#DIV/0!</v>
      </c>
      <c r="O16" s="17"/>
      <c r="P16" s="17"/>
      <c r="Q16" s="28" t="e">
        <f t="shared" si="6"/>
        <v>#DIV/0!</v>
      </c>
      <c r="R16" s="17"/>
      <c r="S16" s="17"/>
      <c r="T16" s="28" t="e">
        <f t="shared" si="7"/>
        <v>#DIV/0!</v>
      </c>
      <c r="U16" s="21" t="e">
        <f t="shared" si="8"/>
        <v>#DIV/0!</v>
      </c>
      <c r="V16" s="18"/>
      <c r="W16" s="49"/>
      <c r="X16" s="51"/>
      <c r="Y16" s="51"/>
      <c r="Z16" s="51"/>
    </row>
    <row r="17" spans="1:26" ht="39.75" customHeight="1">
      <c r="A17" s="15"/>
      <c r="B17" s="34"/>
      <c r="C17" s="34"/>
      <c r="D17" s="34"/>
      <c r="E17" s="34"/>
      <c r="F17" s="33"/>
      <c r="G17" s="15"/>
      <c r="H17" s="20">
        <f t="shared" si="3"/>
        <v>0</v>
      </c>
      <c r="I17" s="15"/>
      <c r="J17" s="15"/>
      <c r="K17" s="15" t="e">
        <f t="shared" si="4"/>
        <v>#DIV/0!</v>
      </c>
      <c r="L17" s="16"/>
      <c r="M17" s="17"/>
      <c r="N17" s="28" t="e">
        <f t="shared" si="5"/>
        <v>#DIV/0!</v>
      </c>
      <c r="O17" s="17"/>
      <c r="P17" s="17"/>
      <c r="Q17" s="28" t="e">
        <f t="shared" si="6"/>
        <v>#DIV/0!</v>
      </c>
      <c r="R17" s="17"/>
      <c r="S17" s="17"/>
      <c r="T17" s="28" t="e">
        <f t="shared" si="7"/>
        <v>#DIV/0!</v>
      </c>
      <c r="U17" s="21" t="e">
        <f t="shared" si="8"/>
        <v>#DIV/0!</v>
      </c>
      <c r="V17" s="18"/>
      <c r="W17" s="49"/>
      <c r="X17" s="51"/>
      <c r="Y17" s="51"/>
      <c r="Z17" s="51"/>
    </row>
    <row r="18" spans="1:23" ht="39.75" customHeight="1">
      <c r="A18" s="15"/>
      <c r="B18" s="34"/>
      <c r="C18" s="34"/>
      <c r="D18" s="34"/>
      <c r="E18" s="34"/>
      <c r="F18" s="33"/>
      <c r="G18" s="15"/>
      <c r="H18" s="20">
        <f t="shared" si="3"/>
        <v>0</v>
      </c>
      <c r="I18" s="15"/>
      <c r="J18" s="15"/>
      <c r="K18" s="15" t="e">
        <f t="shared" si="4"/>
        <v>#DIV/0!</v>
      </c>
      <c r="L18" s="16"/>
      <c r="M18" s="17"/>
      <c r="N18" s="28" t="e">
        <f t="shared" si="5"/>
        <v>#DIV/0!</v>
      </c>
      <c r="O18" s="17"/>
      <c r="P18" s="17"/>
      <c r="Q18" s="28" t="e">
        <f t="shared" si="6"/>
        <v>#DIV/0!</v>
      </c>
      <c r="R18" s="17"/>
      <c r="S18" s="17"/>
      <c r="T18" s="28" t="e">
        <f t="shared" si="7"/>
        <v>#DIV/0!</v>
      </c>
      <c r="U18" s="21" t="e">
        <f t="shared" si="8"/>
        <v>#DIV/0!</v>
      </c>
      <c r="V18" s="18"/>
      <c r="W18" s="29"/>
    </row>
    <row r="19" spans="1:23" ht="39.75" customHeight="1">
      <c r="A19" s="15"/>
      <c r="B19" s="34"/>
      <c r="C19" s="34"/>
      <c r="D19" s="34"/>
      <c r="E19" s="34"/>
      <c r="F19" s="33"/>
      <c r="G19" s="15"/>
      <c r="H19" s="20">
        <f t="shared" si="3"/>
        <v>0</v>
      </c>
      <c r="I19" s="15"/>
      <c r="J19" s="15"/>
      <c r="K19" s="15" t="e">
        <f t="shared" si="4"/>
        <v>#DIV/0!</v>
      </c>
      <c r="L19" s="16"/>
      <c r="M19" s="17"/>
      <c r="N19" s="28" t="e">
        <f t="shared" si="5"/>
        <v>#DIV/0!</v>
      </c>
      <c r="O19" s="17"/>
      <c r="P19" s="17"/>
      <c r="Q19" s="28" t="e">
        <f t="shared" si="6"/>
        <v>#DIV/0!</v>
      </c>
      <c r="R19" s="17"/>
      <c r="S19" s="17"/>
      <c r="T19" s="28" t="e">
        <f t="shared" si="7"/>
        <v>#DIV/0!</v>
      </c>
      <c r="U19" s="21" t="e">
        <f t="shared" si="8"/>
        <v>#DIV/0!</v>
      </c>
      <c r="V19" s="18"/>
      <c r="W19" s="29"/>
    </row>
    <row r="20" spans="1:23" ht="39.75" customHeight="1">
      <c r="A20" s="15"/>
      <c r="B20" s="34"/>
      <c r="C20" s="34"/>
      <c r="D20" s="34"/>
      <c r="E20" s="34"/>
      <c r="F20" s="33"/>
      <c r="G20" s="15"/>
      <c r="H20" s="20">
        <f t="shared" si="3"/>
        <v>0</v>
      </c>
      <c r="I20" s="15"/>
      <c r="J20" s="15"/>
      <c r="K20" s="15" t="e">
        <f t="shared" si="4"/>
        <v>#DIV/0!</v>
      </c>
      <c r="L20" s="16"/>
      <c r="M20" s="17"/>
      <c r="N20" s="28" t="e">
        <f t="shared" si="5"/>
        <v>#DIV/0!</v>
      </c>
      <c r="O20" s="17"/>
      <c r="P20" s="17"/>
      <c r="Q20" s="28" t="e">
        <f t="shared" si="6"/>
        <v>#DIV/0!</v>
      </c>
      <c r="R20" s="17"/>
      <c r="S20" s="17"/>
      <c r="T20" s="28" t="e">
        <f t="shared" si="7"/>
        <v>#DIV/0!</v>
      </c>
      <c r="U20" s="21" t="e">
        <f t="shared" si="8"/>
        <v>#DIV/0!</v>
      </c>
      <c r="V20" s="18"/>
      <c r="W20" s="29"/>
    </row>
    <row r="21" spans="1:23" ht="39.75" customHeight="1">
      <c r="A21" s="15"/>
      <c r="B21" s="34"/>
      <c r="C21" s="34"/>
      <c r="D21" s="34"/>
      <c r="E21" s="34"/>
      <c r="F21" s="33"/>
      <c r="G21" s="15"/>
      <c r="H21" s="20">
        <f t="shared" si="3"/>
        <v>0</v>
      </c>
      <c r="I21" s="15"/>
      <c r="J21" s="15"/>
      <c r="K21" s="15" t="e">
        <f t="shared" si="4"/>
        <v>#DIV/0!</v>
      </c>
      <c r="L21" s="16"/>
      <c r="M21" s="17"/>
      <c r="N21" s="28" t="e">
        <f t="shared" si="5"/>
        <v>#DIV/0!</v>
      </c>
      <c r="O21" s="17"/>
      <c r="P21" s="17"/>
      <c r="Q21" s="28" t="e">
        <f t="shared" si="6"/>
        <v>#DIV/0!</v>
      </c>
      <c r="R21" s="17"/>
      <c r="S21" s="17"/>
      <c r="T21" s="28" t="e">
        <f t="shared" si="7"/>
        <v>#DIV/0!</v>
      </c>
      <c r="U21" s="21" t="e">
        <f t="shared" si="8"/>
        <v>#DIV/0!</v>
      </c>
      <c r="V21" s="18"/>
      <c r="W21" s="29"/>
    </row>
    <row r="22" spans="1:23" ht="39.75" customHeight="1">
      <c r="A22" s="15"/>
      <c r="B22" s="34"/>
      <c r="C22" s="34"/>
      <c r="D22" s="34"/>
      <c r="E22" s="34"/>
      <c r="F22" s="33"/>
      <c r="G22" s="15"/>
      <c r="H22" s="20">
        <f t="shared" si="3"/>
        <v>0</v>
      </c>
      <c r="I22" s="15"/>
      <c r="J22" s="15"/>
      <c r="K22" s="15" t="e">
        <f t="shared" si="4"/>
        <v>#DIV/0!</v>
      </c>
      <c r="L22" s="16"/>
      <c r="M22" s="17"/>
      <c r="N22" s="28" t="e">
        <f t="shared" si="5"/>
        <v>#DIV/0!</v>
      </c>
      <c r="O22" s="17"/>
      <c r="P22" s="17"/>
      <c r="Q22" s="28" t="e">
        <f t="shared" si="6"/>
        <v>#DIV/0!</v>
      </c>
      <c r="R22" s="17"/>
      <c r="S22" s="17"/>
      <c r="T22" s="28" t="e">
        <f t="shared" si="7"/>
        <v>#DIV/0!</v>
      </c>
      <c r="U22" s="21" t="e">
        <f t="shared" si="8"/>
        <v>#DIV/0!</v>
      </c>
      <c r="V22" s="18"/>
      <c r="W22" s="29"/>
    </row>
    <row r="23" spans="1:23" ht="39.75" customHeight="1">
      <c r="A23" s="15"/>
      <c r="B23" s="34"/>
      <c r="C23" s="34"/>
      <c r="D23" s="34"/>
      <c r="E23" s="34"/>
      <c r="F23" s="33"/>
      <c r="G23" s="15"/>
      <c r="H23" s="20">
        <f t="shared" si="3"/>
        <v>0</v>
      </c>
      <c r="I23" s="15"/>
      <c r="J23" s="15"/>
      <c r="K23" s="15" t="e">
        <f t="shared" si="4"/>
        <v>#DIV/0!</v>
      </c>
      <c r="L23" s="16"/>
      <c r="M23" s="17"/>
      <c r="N23" s="28" t="e">
        <f t="shared" si="5"/>
        <v>#DIV/0!</v>
      </c>
      <c r="O23" s="17"/>
      <c r="P23" s="17"/>
      <c r="Q23" s="28" t="e">
        <f t="shared" si="6"/>
        <v>#DIV/0!</v>
      </c>
      <c r="R23" s="17"/>
      <c r="S23" s="17"/>
      <c r="T23" s="28" t="e">
        <f t="shared" si="7"/>
        <v>#DIV/0!</v>
      </c>
      <c r="U23" s="21" t="e">
        <f t="shared" si="8"/>
        <v>#DIV/0!</v>
      </c>
      <c r="V23" s="18"/>
      <c r="W23" s="29"/>
    </row>
    <row r="24" spans="1:23" ht="39.75" customHeight="1">
      <c r="A24" s="15"/>
      <c r="B24" s="34"/>
      <c r="C24" s="34"/>
      <c r="D24" s="34"/>
      <c r="E24" s="34"/>
      <c r="F24" s="33"/>
      <c r="G24" s="15"/>
      <c r="H24" s="20">
        <f t="shared" si="3"/>
        <v>0</v>
      </c>
      <c r="I24" s="15"/>
      <c r="J24" s="15"/>
      <c r="K24" s="15" t="e">
        <f t="shared" si="4"/>
        <v>#DIV/0!</v>
      </c>
      <c r="L24" s="16"/>
      <c r="M24" s="17"/>
      <c r="N24" s="28" t="e">
        <f t="shared" si="5"/>
        <v>#DIV/0!</v>
      </c>
      <c r="O24" s="17"/>
      <c r="P24" s="17"/>
      <c r="Q24" s="28" t="e">
        <f t="shared" si="6"/>
        <v>#DIV/0!</v>
      </c>
      <c r="R24" s="17"/>
      <c r="S24" s="17"/>
      <c r="T24" s="28" t="e">
        <f t="shared" si="7"/>
        <v>#DIV/0!</v>
      </c>
      <c r="U24" s="21" t="e">
        <f t="shared" si="8"/>
        <v>#DIV/0!</v>
      </c>
      <c r="V24" s="18"/>
      <c r="W24" s="29"/>
    </row>
    <row r="25" spans="1:23" ht="39.75" customHeight="1">
      <c r="A25" s="15"/>
      <c r="B25" s="34"/>
      <c r="C25" s="34"/>
      <c r="D25" s="34"/>
      <c r="E25" s="34"/>
      <c r="F25" s="33"/>
      <c r="G25" s="15"/>
      <c r="H25" s="20">
        <f t="shared" si="3"/>
        <v>0</v>
      </c>
      <c r="I25" s="15"/>
      <c r="J25" s="15"/>
      <c r="K25" s="15" t="e">
        <f t="shared" si="4"/>
        <v>#DIV/0!</v>
      </c>
      <c r="L25" s="16"/>
      <c r="M25" s="17"/>
      <c r="N25" s="28" t="e">
        <f t="shared" si="5"/>
        <v>#DIV/0!</v>
      </c>
      <c r="O25" s="17"/>
      <c r="P25" s="17"/>
      <c r="Q25" s="28" t="e">
        <f t="shared" si="6"/>
        <v>#DIV/0!</v>
      </c>
      <c r="R25" s="17"/>
      <c r="S25" s="17"/>
      <c r="T25" s="28" t="e">
        <f t="shared" si="7"/>
        <v>#DIV/0!</v>
      </c>
      <c r="U25" s="21" t="e">
        <f t="shared" si="8"/>
        <v>#DIV/0!</v>
      </c>
      <c r="V25" s="18"/>
      <c r="W25" s="29"/>
    </row>
    <row r="26" spans="1:23" ht="39.75" customHeight="1">
      <c r="A26" s="15"/>
      <c r="B26" s="34"/>
      <c r="C26" s="34"/>
      <c r="D26" s="34"/>
      <c r="E26" s="34"/>
      <c r="F26" s="33"/>
      <c r="G26" s="15"/>
      <c r="H26" s="20">
        <f t="shared" si="3"/>
        <v>0</v>
      </c>
      <c r="I26" s="15"/>
      <c r="J26" s="15"/>
      <c r="K26" s="15" t="e">
        <f t="shared" si="4"/>
        <v>#DIV/0!</v>
      </c>
      <c r="L26" s="16"/>
      <c r="M26" s="17"/>
      <c r="N26" s="28" t="e">
        <f t="shared" si="5"/>
        <v>#DIV/0!</v>
      </c>
      <c r="O26" s="17"/>
      <c r="P26" s="17"/>
      <c r="Q26" s="28" t="e">
        <f t="shared" si="6"/>
        <v>#DIV/0!</v>
      </c>
      <c r="R26" s="17"/>
      <c r="S26" s="17"/>
      <c r="T26" s="28" t="e">
        <f t="shared" si="7"/>
        <v>#DIV/0!</v>
      </c>
      <c r="U26" s="21" t="e">
        <f t="shared" si="8"/>
        <v>#DIV/0!</v>
      </c>
      <c r="V26" s="18"/>
      <c r="W26" s="29"/>
    </row>
    <row r="27" spans="1:23" ht="39.75" customHeight="1">
      <c r="A27" s="15"/>
      <c r="B27" s="34"/>
      <c r="C27" s="34"/>
      <c r="D27" s="34"/>
      <c r="E27" s="34"/>
      <c r="F27" s="33"/>
      <c r="G27" s="15"/>
      <c r="H27" s="20">
        <f t="shared" si="3"/>
        <v>0</v>
      </c>
      <c r="I27" s="15"/>
      <c r="J27" s="15"/>
      <c r="K27" s="15" t="e">
        <f t="shared" si="4"/>
        <v>#DIV/0!</v>
      </c>
      <c r="L27" s="16"/>
      <c r="M27" s="17"/>
      <c r="N27" s="28" t="e">
        <f t="shared" si="5"/>
        <v>#DIV/0!</v>
      </c>
      <c r="O27" s="17"/>
      <c r="P27" s="17"/>
      <c r="Q27" s="28" t="e">
        <f t="shared" si="6"/>
        <v>#DIV/0!</v>
      </c>
      <c r="R27" s="17"/>
      <c r="S27" s="17"/>
      <c r="T27" s="28" t="e">
        <f t="shared" si="7"/>
        <v>#DIV/0!</v>
      </c>
      <c r="U27" s="21" t="e">
        <f t="shared" si="8"/>
        <v>#DIV/0!</v>
      </c>
      <c r="V27" s="18"/>
      <c r="W27" s="30"/>
    </row>
    <row r="30" spans="1:20" ht="23.25">
      <c r="A30" s="10"/>
      <c r="B30" s="75"/>
      <c r="C30" s="7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23.25">
      <c r="A31" s="10"/>
      <c r="B31" s="10"/>
      <c r="C31" s="19"/>
      <c r="D31" s="61"/>
      <c r="E31" s="61"/>
      <c r="F31" s="6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23.25">
      <c r="A32" s="10"/>
      <c r="B32" s="10"/>
      <c r="C32" s="19"/>
      <c r="D32" s="61"/>
      <c r="E32" s="61"/>
      <c r="F32" s="6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23.25">
      <c r="A33" s="10"/>
      <c r="B33" s="10"/>
      <c r="C33" s="19"/>
      <c r="D33" s="61"/>
      <c r="E33" s="61"/>
      <c r="F33" s="6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3:6" ht="23.25">
      <c r="C34" s="19"/>
      <c r="D34" s="61"/>
      <c r="E34" s="61"/>
      <c r="F34" s="61"/>
    </row>
    <row r="35" spans="3:6" ht="23.25">
      <c r="C35" s="2"/>
      <c r="D35" s="60"/>
      <c r="E35" s="60"/>
      <c r="F35" s="60"/>
    </row>
    <row r="36" spans="3:6" ht="23.25">
      <c r="C36" s="2"/>
      <c r="D36" s="60"/>
      <c r="E36" s="60"/>
      <c r="F36" s="60"/>
    </row>
    <row r="37" spans="3:6" ht="23.25">
      <c r="C37" s="2"/>
      <c r="D37" s="60"/>
      <c r="E37" s="60"/>
      <c r="F37" s="60"/>
    </row>
    <row r="38" spans="3:6" ht="23.25">
      <c r="C38" s="2"/>
      <c r="D38" s="60"/>
      <c r="E38" s="60"/>
      <c r="F38" s="60"/>
    </row>
  </sheetData>
  <sheetProtection/>
  <mergeCells count="30">
    <mergeCell ref="D36:F36"/>
    <mergeCell ref="D37:F37"/>
    <mergeCell ref="D38:F38"/>
    <mergeCell ref="B30:C30"/>
    <mergeCell ref="D31:F31"/>
    <mergeCell ref="D32:F32"/>
    <mergeCell ref="D33:F33"/>
    <mergeCell ref="D34:F34"/>
    <mergeCell ref="A6:S6"/>
    <mergeCell ref="A8:A9"/>
    <mergeCell ref="B8:B9"/>
    <mergeCell ref="C8:C9"/>
    <mergeCell ref="D8:D9"/>
    <mergeCell ref="D35:F35"/>
    <mergeCell ref="R8:T8"/>
    <mergeCell ref="O1:S1"/>
    <mergeCell ref="O2:S2"/>
    <mergeCell ref="O3:S3"/>
    <mergeCell ref="A4:B4"/>
    <mergeCell ref="A5:B5"/>
    <mergeCell ref="C5:F5"/>
    <mergeCell ref="C4:M4"/>
    <mergeCell ref="V8:V9"/>
    <mergeCell ref="W8:W9"/>
    <mergeCell ref="E8:E9"/>
    <mergeCell ref="F8:F9"/>
    <mergeCell ref="G8:H8"/>
    <mergeCell ref="I8:K8"/>
    <mergeCell ref="L8:N8"/>
    <mergeCell ref="O8:Q8"/>
  </mergeCells>
  <printOptions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zoomScale="86" zoomScaleNormal="86" zoomScalePageLayoutView="0" workbookViewId="0" topLeftCell="E1">
      <selection activeCell="V10" sqref="V10"/>
    </sheetView>
  </sheetViews>
  <sheetFormatPr defaultColWidth="9.140625" defaultRowHeight="15"/>
  <cols>
    <col min="1" max="1" width="5.28125" style="3" customWidth="1"/>
    <col min="2" max="2" width="19.421875" style="3" customWidth="1"/>
    <col min="3" max="3" width="13.00390625" style="3" customWidth="1"/>
    <col min="4" max="4" width="13.421875" style="3" customWidth="1"/>
    <col min="5" max="5" width="19.140625" style="3" customWidth="1"/>
    <col min="6" max="6" width="9.28125" style="3" customWidth="1"/>
    <col min="7" max="7" width="11.140625" style="3" customWidth="1"/>
    <col min="8" max="8" width="12.00390625" style="3" customWidth="1"/>
    <col min="9" max="9" width="10.57421875" style="3" customWidth="1"/>
    <col min="10" max="10" width="11.421875" style="3" customWidth="1"/>
    <col min="11" max="11" width="12.421875" style="3" customWidth="1"/>
    <col min="12" max="12" width="10.28125" style="3" customWidth="1"/>
    <col min="13" max="13" width="11.28125" style="3" customWidth="1"/>
    <col min="14" max="15" width="9.7109375" style="3" customWidth="1"/>
    <col min="16" max="17" width="10.00390625" style="3" customWidth="1"/>
    <col min="18" max="18" width="9.7109375" style="3" customWidth="1"/>
    <col min="19" max="19" width="12.28125" style="3" customWidth="1"/>
    <col min="20" max="20" width="18.140625" style="3" customWidth="1"/>
    <col min="21" max="16384" width="9.140625" style="3" customWidth="1"/>
  </cols>
  <sheetData>
    <row r="1" spans="15:19" ht="20.25">
      <c r="O1" s="78"/>
      <c r="P1" s="78"/>
      <c r="Q1" s="78"/>
      <c r="R1" s="78"/>
      <c r="S1" s="78"/>
    </row>
    <row r="2" spans="15:19" ht="20.25">
      <c r="O2" s="78"/>
      <c r="P2" s="78"/>
      <c r="Q2" s="78"/>
      <c r="R2" s="78"/>
      <c r="S2" s="78"/>
    </row>
    <row r="3" spans="15:19" ht="20.25">
      <c r="O3" s="78"/>
      <c r="P3" s="78"/>
      <c r="Q3" s="78"/>
      <c r="R3" s="78"/>
      <c r="S3" s="78"/>
    </row>
    <row r="4" spans="1:21" ht="31.5" customHeight="1">
      <c r="A4" s="69" t="s">
        <v>21</v>
      </c>
      <c r="B4" s="70"/>
      <c r="C4" s="76" t="s">
        <v>41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10"/>
      <c r="O4" s="10"/>
      <c r="P4" s="10"/>
      <c r="Q4" s="10"/>
      <c r="R4" s="10"/>
      <c r="S4" s="10"/>
      <c r="T4" s="10"/>
      <c r="U4" s="10"/>
    </row>
    <row r="5" spans="1:21" ht="15" customHeight="1">
      <c r="A5" s="73" t="s">
        <v>15</v>
      </c>
      <c r="B5" s="73"/>
      <c r="C5" s="74" t="s">
        <v>31</v>
      </c>
      <c r="D5" s="74"/>
      <c r="E5" s="75"/>
      <c r="F5" s="75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24" customHeight="1">
      <c r="A6" s="62" t="s">
        <v>25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10"/>
      <c r="U6" s="10"/>
    </row>
    <row r="7" spans="1:21" ht="21" customHeight="1">
      <c r="A7" s="11" t="s">
        <v>20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3" ht="54.75" customHeight="1">
      <c r="A8" s="63" t="s">
        <v>3</v>
      </c>
      <c r="B8" s="64" t="s">
        <v>27</v>
      </c>
      <c r="C8" s="64" t="s">
        <v>28</v>
      </c>
      <c r="D8" s="64" t="s">
        <v>29</v>
      </c>
      <c r="E8" s="64" t="s">
        <v>0</v>
      </c>
      <c r="F8" s="66" t="s">
        <v>2</v>
      </c>
      <c r="G8" s="54" t="s">
        <v>1</v>
      </c>
      <c r="H8" s="56"/>
      <c r="I8" s="54" t="s">
        <v>4</v>
      </c>
      <c r="J8" s="55"/>
      <c r="K8" s="56"/>
      <c r="L8" s="54" t="s">
        <v>5</v>
      </c>
      <c r="M8" s="55"/>
      <c r="N8" s="56"/>
      <c r="O8" s="57" t="s">
        <v>6</v>
      </c>
      <c r="P8" s="57"/>
      <c r="Q8" s="57"/>
      <c r="R8" s="57" t="s">
        <v>7</v>
      </c>
      <c r="S8" s="57"/>
      <c r="T8" s="57"/>
      <c r="U8" s="13" t="s">
        <v>8</v>
      </c>
      <c r="V8" s="58" t="s">
        <v>26</v>
      </c>
      <c r="W8" s="53" t="s">
        <v>30</v>
      </c>
    </row>
    <row r="9" spans="1:23" ht="157.5" customHeight="1">
      <c r="A9" s="63"/>
      <c r="B9" s="65"/>
      <c r="C9" s="65"/>
      <c r="D9" s="65"/>
      <c r="E9" s="65"/>
      <c r="F9" s="67"/>
      <c r="G9" s="12" t="s">
        <v>9</v>
      </c>
      <c r="H9" s="12" t="s">
        <v>10</v>
      </c>
      <c r="I9" s="22" t="s">
        <v>24</v>
      </c>
      <c r="J9" s="15" t="s">
        <v>23</v>
      </c>
      <c r="K9" s="12" t="s">
        <v>10</v>
      </c>
      <c r="L9" s="14" t="s">
        <v>14</v>
      </c>
      <c r="M9" s="12" t="s">
        <v>11</v>
      </c>
      <c r="N9" s="12" t="s">
        <v>10</v>
      </c>
      <c r="O9" s="14" t="s">
        <v>14</v>
      </c>
      <c r="P9" s="12" t="s">
        <v>12</v>
      </c>
      <c r="Q9" s="12" t="s">
        <v>10</v>
      </c>
      <c r="R9" s="14" t="s">
        <v>14</v>
      </c>
      <c r="S9" s="12" t="s">
        <v>13</v>
      </c>
      <c r="T9" s="12" t="s">
        <v>10</v>
      </c>
      <c r="U9" s="14" t="s">
        <v>10</v>
      </c>
      <c r="V9" s="59"/>
      <c r="W9" s="53"/>
    </row>
    <row r="10" spans="1:23" s="27" customFormat="1" ht="33" customHeight="1">
      <c r="A10" s="15">
        <v>1</v>
      </c>
      <c r="B10" s="32" t="s">
        <v>134</v>
      </c>
      <c r="C10" s="32" t="s">
        <v>135</v>
      </c>
      <c r="D10" s="32" t="s">
        <v>147</v>
      </c>
      <c r="E10" s="32" t="s">
        <v>115</v>
      </c>
      <c r="F10" s="31">
        <v>9</v>
      </c>
      <c r="G10" s="15">
        <v>20</v>
      </c>
      <c r="H10" s="20">
        <f aca="true" t="shared" si="0" ref="H10:H16">(30*G10)/36</f>
        <v>16.666666666666668</v>
      </c>
      <c r="I10" s="15">
        <v>4.5</v>
      </c>
      <c r="J10" s="15">
        <v>6</v>
      </c>
      <c r="K10" s="15">
        <f aca="true" t="shared" si="1" ref="K10:K17">((20*I10))/J10</f>
        <v>15</v>
      </c>
      <c r="L10" s="16">
        <v>38</v>
      </c>
      <c r="M10" s="17">
        <v>36</v>
      </c>
      <c r="N10" s="28">
        <f aca="true" t="shared" si="2" ref="N10:N17">((15*M10)/L10)</f>
        <v>14.210526315789474</v>
      </c>
      <c r="O10" s="17">
        <v>105</v>
      </c>
      <c r="P10" s="17">
        <v>84</v>
      </c>
      <c r="Q10" s="28">
        <f aca="true" t="shared" si="3" ref="Q10:Q17">(15*P10)/O10</f>
        <v>12</v>
      </c>
      <c r="R10" s="17">
        <v>342</v>
      </c>
      <c r="S10" s="17">
        <v>245</v>
      </c>
      <c r="T10" s="28">
        <f aca="true" t="shared" si="4" ref="T10:T17">(20*S10)/R10</f>
        <v>14.32748538011696</v>
      </c>
      <c r="U10" s="21">
        <f aca="true" t="shared" si="5" ref="U10:U17">H10+K10+N10+Q10+T10</f>
        <v>72.2046783625731</v>
      </c>
      <c r="V10" s="18" t="s">
        <v>96</v>
      </c>
      <c r="W10" s="52" t="s">
        <v>159</v>
      </c>
    </row>
    <row r="11" spans="1:23" ht="33" customHeight="1">
      <c r="A11" s="15">
        <v>2</v>
      </c>
      <c r="B11" s="32" t="s">
        <v>136</v>
      </c>
      <c r="C11" s="32" t="s">
        <v>137</v>
      </c>
      <c r="D11" s="32" t="s">
        <v>148</v>
      </c>
      <c r="E11" s="32" t="s">
        <v>115</v>
      </c>
      <c r="F11" s="31">
        <v>9</v>
      </c>
      <c r="G11" s="15">
        <v>19</v>
      </c>
      <c r="H11" s="20">
        <f t="shared" si="0"/>
        <v>15.833333333333334</v>
      </c>
      <c r="I11" s="15">
        <v>4.5</v>
      </c>
      <c r="J11" s="15">
        <v>6</v>
      </c>
      <c r="K11" s="15">
        <f t="shared" si="1"/>
        <v>15</v>
      </c>
      <c r="L11" s="16">
        <v>40</v>
      </c>
      <c r="M11" s="17">
        <v>36</v>
      </c>
      <c r="N11" s="28">
        <f t="shared" si="2"/>
        <v>13.5</v>
      </c>
      <c r="O11" s="17">
        <v>102</v>
      </c>
      <c r="P11" s="17">
        <v>84</v>
      </c>
      <c r="Q11" s="28">
        <f t="shared" si="3"/>
        <v>12.352941176470589</v>
      </c>
      <c r="R11" s="17">
        <v>344</v>
      </c>
      <c r="S11" s="17">
        <v>245</v>
      </c>
      <c r="T11" s="28">
        <f t="shared" si="4"/>
        <v>14.244186046511627</v>
      </c>
      <c r="U11" s="21">
        <f t="shared" si="5"/>
        <v>70.93046055631555</v>
      </c>
      <c r="V11" s="18" t="s">
        <v>96</v>
      </c>
      <c r="W11" s="52" t="s">
        <v>159</v>
      </c>
    </row>
    <row r="12" spans="1:23" ht="33" customHeight="1">
      <c r="A12" s="15">
        <v>3</v>
      </c>
      <c r="B12" s="32" t="s">
        <v>138</v>
      </c>
      <c r="C12" s="32" t="s">
        <v>139</v>
      </c>
      <c r="D12" s="32" t="s">
        <v>149</v>
      </c>
      <c r="E12" s="32" t="s">
        <v>115</v>
      </c>
      <c r="F12" s="31">
        <v>10</v>
      </c>
      <c r="G12" s="15">
        <v>29</v>
      </c>
      <c r="H12" s="20">
        <f t="shared" si="0"/>
        <v>24.166666666666668</v>
      </c>
      <c r="I12" s="15">
        <v>6</v>
      </c>
      <c r="J12" s="15">
        <v>6</v>
      </c>
      <c r="K12" s="15">
        <f t="shared" si="1"/>
        <v>20</v>
      </c>
      <c r="L12" s="16">
        <v>36</v>
      </c>
      <c r="M12" s="17">
        <v>36</v>
      </c>
      <c r="N12" s="28">
        <f t="shared" si="2"/>
        <v>15</v>
      </c>
      <c r="O12" s="17">
        <v>90</v>
      </c>
      <c r="P12" s="17">
        <v>84</v>
      </c>
      <c r="Q12" s="28">
        <f t="shared" si="3"/>
        <v>14</v>
      </c>
      <c r="R12" s="17">
        <v>296</v>
      </c>
      <c r="S12" s="17">
        <v>245</v>
      </c>
      <c r="T12" s="28">
        <f t="shared" si="4"/>
        <v>16.554054054054053</v>
      </c>
      <c r="U12" s="21">
        <f t="shared" si="5"/>
        <v>89.72072072072072</v>
      </c>
      <c r="V12" s="18" t="s">
        <v>95</v>
      </c>
      <c r="W12" s="52" t="s">
        <v>159</v>
      </c>
    </row>
    <row r="13" spans="1:23" ht="31.5">
      <c r="A13" s="15">
        <v>4</v>
      </c>
      <c r="B13" s="32" t="s">
        <v>140</v>
      </c>
      <c r="C13" s="32" t="s">
        <v>141</v>
      </c>
      <c r="D13" s="32" t="s">
        <v>150</v>
      </c>
      <c r="E13" s="32" t="s">
        <v>115</v>
      </c>
      <c r="F13" s="31">
        <v>10</v>
      </c>
      <c r="G13" s="15">
        <v>29</v>
      </c>
      <c r="H13" s="20">
        <f t="shared" si="0"/>
        <v>24.166666666666668</v>
      </c>
      <c r="I13" s="15">
        <v>5</v>
      </c>
      <c r="J13" s="15">
        <v>6</v>
      </c>
      <c r="K13" s="15">
        <f t="shared" si="1"/>
        <v>16.666666666666668</v>
      </c>
      <c r="L13" s="16">
        <v>54</v>
      </c>
      <c r="M13" s="17">
        <v>36</v>
      </c>
      <c r="N13" s="28">
        <f t="shared" si="2"/>
        <v>10</v>
      </c>
      <c r="O13" s="17">
        <v>84</v>
      </c>
      <c r="P13" s="17">
        <v>84</v>
      </c>
      <c r="Q13" s="28">
        <f t="shared" si="3"/>
        <v>15</v>
      </c>
      <c r="R13" s="17">
        <v>261</v>
      </c>
      <c r="S13" s="17">
        <v>245</v>
      </c>
      <c r="T13" s="28">
        <f t="shared" si="4"/>
        <v>18.773946360153257</v>
      </c>
      <c r="U13" s="21">
        <f t="shared" si="5"/>
        <v>84.6072796934866</v>
      </c>
      <c r="V13" s="18" t="s">
        <v>158</v>
      </c>
      <c r="W13" s="52" t="s">
        <v>159</v>
      </c>
    </row>
    <row r="14" spans="1:23" ht="31.5">
      <c r="A14" s="15">
        <v>5</v>
      </c>
      <c r="B14" s="32" t="s">
        <v>142</v>
      </c>
      <c r="C14" s="32" t="s">
        <v>143</v>
      </c>
      <c r="D14" s="32" t="s">
        <v>151</v>
      </c>
      <c r="E14" s="32" t="s">
        <v>115</v>
      </c>
      <c r="F14" s="31">
        <v>9</v>
      </c>
      <c r="G14" s="15">
        <v>20</v>
      </c>
      <c r="H14" s="20">
        <f t="shared" si="0"/>
        <v>16.666666666666668</v>
      </c>
      <c r="I14" s="15">
        <v>5.5</v>
      </c>
      <c r="J14" s="15">
        <v>6</v>
      </c>
      <c r="K14" s="15">
        <f t="shared" si="1"/>
        <v>18.333333333333332</v>
      </c>
      <c r="L14" s="16">
        <v>40</v>
      </c>
      <c r="M14" s="17">
        <v>36</v>
      </c>
      <c r="N14" s="28">
        <f t="shared" si="2"/>
        <v>13.5</v>
      </c>
      <c r="O14" s="17">
        <v>93</v>
      </c>
      <c r="P14" s="17">
        <v>84</v>
      </c>
      <c r="Q14" s="28">
        <f t="shared" si="3"/>
        <v>13.548387096774194</v>
      </c>
      <c r="R14" s="17">
        <v>284</v>
      </c>
      <c r="S14" s="17">
        <v>245</v>
      </c>
      <c r="T14" s="28">
        <f t="shared" si="4"/>
        <v>17.253521126760564</v>
      </c>
      <c r="U14" s="21">
        <f t="shared" si="5"/>
        <v>79.30190822353475</v>
      </c>
      <c r="V14" s="18" t="s">
        <v>158</v>
      </c>
      <c r="W14" s="52" t="s">
        <v>159</v>
      </c>
    </row>
    <row r="15" spans="1:23" ht="31.5">
      <c r="A15" s="15">
        <v>6</v>
      </c>
      <c r="B15" s="32" t="s">
        <v>144</v>
      </c>
      <c r="C15" s="32" t="s">
        <v>78</v>
      </c>
      <c r="D15" s="32" t="s">
        <v>152</v>
      </c>
      <c r="E15" s="32" t="s">
        <v>115</v>
      </c>
      <c r="F15" s="31">
        <v>11</v>
      </c>
      <c r="G15" s="15">
        <v>21</v>
      </c>
      <c r="H15" s="20">
        <f t="shared" si="0"/>
        <v>17.5</v>
      </c>
      <c r="I15" s="15">
        <v>5.5</v>
      </c>
      <c r="J15" s="15">
        <v>6</v>
      </c>
      <c r="K15" s="15">
        <f t="shared" si="1"/>
        <v>18.333333333333332</v>
      </c>
      <c r="L15" s="16">
        <v>36</v>
      </c>
      <c r="M15" s="17">
        <v>36</v>
      </c>
      <c r="N15" s="28">
        <f t="shared" si="2"/>
        <v>15</v>
      </c>
      <c r="O15" s="17">
        <v>88</v>
      </c>
      <c r="P15" s="17">
        <v>84</v>
      </c>
      <c r="Q15" s="28">
        <f t="shared" si="3"/>
        <v>14.318181818181818</v>
      </c>
      <c r="R15" s="17">
        <v>245</v>
      </c>
      <c r="S15" s="17">
        <v>245</v>
      </c>
      <c r="T15" s="28">
        <f t="shared" si="4"/>
        <v>20</v>
      </c>
      <c r="U15" s="21">
        <f t="shared" si="5"/>
        <v>85.15151515151514</v>
      </c>
      <c r="V15" s="18" t="s">
        <v>158</v>
      </c>
      <c r="W15" s="52" t="s">
        <v>159</v>
      </c>
    </row>
    <row r="16" spans="1:23" ht="31.5">
      <c r="A16" s="15">
        <v>7</v>
      </c>
      <c r="B16" s="32" t="s">
        <v>145</v>
      </c>
      <c r="C16" s="32" t="s">
        <v>146</v>
      </c>
      <c r="D16" s="32" t="s">
        <v>153</v>
      </c>
      <c r="E16" s="32" t="s">
        <v>115</v>
      </c>
      <c r="F16" s="31">
        <v>9</v>
      </c>
      <c r="G16" s="15">
        <v>20</v>
      </c>
      <c r="H16" s="20">
        <f t="shared" si="0"/>
        <v>16.666666666666668</v>
      </c>
      <c r="I16" s="15">
        <v>5</v>
      </c>
      <c r="J16" s="15">
        <v>6</v>
      </c>
      <c r="K16" s="15">
        <f t="shared" si="1"/>
        <v>16.666666666666668</v>
      </c>
      <c r="L16" s="16">
        <v>37</v>
      </c>
      <c r="M16" s="17">
        <v>36</v>
      </c>
      <c r="N16" s="28">
        <f t="shared" si="2"/>
        <v>14.594594594594595</v>
      </c>
      <c r="O16" s="17">
        <v>97</v>
      </c>
      <c r="P16" s="17">
        <v>84</v>
      </c>
      <c r="Q16" s="28">
        <f t="shared" si="3"/>
        <v>12.989690721649485</v>
      </c>
      <c r="R16" s="17">
        <v>271</v>
      </c>
      <c r="S16" s="17">
        <v>245</v>
      </c>
      <c r="T16" s="28">
        <f t="shared" si="4"/>
        <v>18.081180811808117</v>
      </c>
      <c r="U16" s="21">
        <f t="shared" si="5"/>
        <v>78.99879946138554</v>
      </c>
      <c r="V16" s="18" t="s">
        <v>158</v>
      </c>
      <c r="W16" s="52" t="s">
        <v>159</v>
      </c>
    </row>
    <row r="17" spans="1:23" ht="23.25">
      <c r="A17" s="15">
        <v>8</v>
      </c>
      <c r="B17" s="32"/>
      <c r="C17" s="32"/>
      <c r="D17" s="32"/>
      <c r="E17" s="32"/>
      <c r="F17" s="31"/>
      <c r="G17" s="15"/>
      <c r="H17" s="20"/>
      <c r="I17" s="15"/>
      <c r="J17" s="15"/>
      <c r="K17" s="15" t="e">
        <f t="shared" si="1"/>
        <v>#DIV/0!</v>
      </c>
      <c r="L17" s="16"/>
      <c r="M17" s="17"/>
      <c r="N17" s="28" t="e">
        <f t="shared" si="2"/>
        <v>#DIV/0!</v>
      </c>
      <c r="O17" s="17"/>
      <c r="P17" s="17"/>
      <c r="Q17" s="28" t="e">
        <f t="shared" si="3"/>
        <v>#DIV/0!</v>
      </c>
      <c r="R17" s="17"/>
      <c r="S17" s="17"/>
      <c r="T17" s="28" t="e">
        <f t="shared" si="4"/>
        <v>#DIV/0!</v>
      </c>
      <c r="U17" s="21" t="e">
        <f t="shared" si="5"/>
        <v>#DIV/0!</v>
      </c>
      <c r="V17" s="18"/>
      <c r="W17" s="30"/>
    </row>
    <row r="18" spans="1:21" ht="20.25">
      <c r="A18" s="10"/>
      <c r="B18" s="10"/>
      <c r="C18" s="19"/>
      <c r="D18" s="61"/>
      <c r="E18" s="61"/>
      <c r="F18" s="6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20.25">
      <c r="A19" s="10"/>
      <c r="B19" s="10"/>
      <c r="C19" s="19"/>
      <c r="D19" s="61"/>
      <c r="E19" s="61"/>
      <c r="F19" s="6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20.25">
      <c r="A20" s="10"/>
      <c r="B20" s="10"/>
      <c r="C20" s="19"/>
      <c r="D20" s="61"/>
      <c r="E20" s="61"/>
      <c r="F20" s="6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20.25">
      <c r="A21" s="10"/>
      <c r="B21" s="10"/>
      <c r="C21" s="19"/>
      <c r="D21" s="61"/>
      <c r="E21" s="61"/>
      <c r="F21" s="6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3:6" ht="20.25">
      <c r="C22" s="4"/>
      <c r="D22" s="79"/>
      <c r="E22" s="79"/>
      <c r="F22" s="79"/>
    </row>
  </sheetData>
  <sheetProtection/>
  <mergeCells count="26">
    <mergeCell ref="A4:B4"/>
    <mergeCell ref="A5:B5"/>
    <mergeCell ref="A6:S6"/>
    <mergeCell ref="A8:A9"/>
    <mergeCell ref="B8:B9"/>
    <mergeCell ref="C8:C9"/>
    <mergeCell ref="D8:D9"/>
    <mergeCell ref="C5:F5"/>
    <mergeCell ref="G8:H8"/>
    <mergeCell ref="L8:N8"/>
    <mergeCell ref="I8:K8"/>
    <mergeCell ref="D22:F22"/>
    <mergeCell ref="D18:F18"/>
    <mergeCell ref="D20:F20"/>
    <mergeCell ref="D21:F21"/>
    <mergeCell ref="D19:F19"/>
    <mergeCell ref="C4:M4"/>
    <mergeCell ref="W8:W9"/>
    <mergeCell ref="O1:S1"/>
    <mergeCell ref="O2:S2"/>
    <mergeCell ref="O3:S3"/>
    <mergeCell ref="E8:E9"/>
    <mergeCell ref="F8:F9"/>
    <mergeCell ref="O8:Q8"/>
    <mergeCell ref="R8:T8"/>
    <mergeCell ref="V8:V9"/>
  </mergeCells>
  <printOptions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="79" zoomScaleNormal="79" zoomScalePageLayoutView="0" workbookViewId="0" topLeftCell="A1">
      <selection activeCell="V13" sqref="V13"/>
    </sheetView>
  </sheetViews>
  <sheetFormatPr defaultColWidth="24.8515625" defaultRowHeight="15"/>
  <cols>
    <col min="1" max="1" width="6.28125" style="6" customWidth="1"/>
    <col min="2" max="2" width="17.421875" style="6" customWidth="1"/>
    <col min="3" max="3" width="15.57421875" style="6" customWidth="1"/>
    <col min="4" max="4" width="15.140625" style="6" customWidth="1"/>
    <col min="5" max="5" width="22.00390625" style="6" customWidth="1"/>
    <col min="6" max="6" width="10.57421875" style="6" customWidth="1"/>
    <col min="7" max="7" width="11.421875" style="6" customWidth="1"/>
    <col min="8" max="8" width="12.28125" style="6" customWidth="1"/>
    <col min="9" max="9" width="10.28125" style="6" customWidth="1"/>
    <col min="10" max="10" width="10.57421875" style="6" customWidth="1"/>
    <col min="11" max="11" width="12.57421875" style="6" customWidth="1"/>
    <col min="12" max="12" width="9.8515625" style="6" customWidth="1"/>
    <col min="13" max="13" width="11.421875" style="6" customWidth="1"/>
    <col min="14" max="14" width="12.00390625" style="6" customWidth="1"/>
    <col min="15" max="15" width="11.421875" style="6" customWidth="1"/>
    <col min="16" max="16" width="10.28125" style="6" customWidth="1"/>
    <col min="17" max="17" width="13.421875" style="6" customWidth="1"/>
    <col min="18" max="18" width="11.00390625" style="6" customWidth="1"/>
    <col min="19" max="19" width="9.57421875" style="6" customWidth="1"/>
    <col min="20" max="20" width="18.28125" style="6" customWidth="1"/>
    <col min="21" max="16384" width="24.8515625" style="6" customWidth="1"/>
  </cols>
  <sheetData>
    <row r="1" spans="1:19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1"/>
      <c r="P1" s="81"/>
      <c r="Q1" s="81"/>
      <c r="R1" s="81"/>
      <c r="S1" s="81"/>
    </row>
    <row r="2" spans="1:19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1"/>
      <c r="P2" s="81"/>
      <c r="Q2" s="81"/>
      <c r="R2" s="81"/>
      <c r="S2" s="81"/>
    </row>
    <row r="3" spans="1:20" ht="18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82"/>
      <c r="P3" s="82"/>
      <c r="Q3" s="82"/>
      <c r="R3" s="82"/>
      <c r="S3" s="82"/>
      <c r="T3" s="23"/>
    </row>
    <row r="4" spans="1:20" ht="31.5" customHeight="1">
      <c r="A4" s="69" t="s">
        <v>21</v>
      </c>
      <c r="B4" s="70"/>
      <c r="C4" s="76" t="s">
        <v>41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10"/>
      <c r="O4" s="10"/>
      <c r="P4" s="10"/>
      <c r="Q4" s="10"/>
      <c r="R4" s="10"/>
      <c r="S4" s="10"/>
      <c r="T4" s="10"/>
    </row>
    <row r="5" spans="1:20" ht="15" customHeight="1">
      <c r="A5" s="73" t="s">
        <v>15</v>
      </c>
      <c r="B5" s="73"/>
      <c r="C5" s="74" t="s">
        <v>32</v>
      </c>
      <c r="D5" s="74"/>
      <c r="E5" s="75"/>
      <c r="F5" s="75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</row>
    <row r="6" spans="1:20" ht="24" customHeight="1">
      <c r="A6" s="62" t="s">
        <v>25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10"/>
    </row>
    <row r="7" spans="1:20" ht="21" customHeight="1">
      <c r="A7" s="11" t="s">
        <v>22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3" ht="54" customHeight="1">
      <c r="A8" s="63" t="s">
        <v>3</v>
      </c>
      <c r="B8" s="64" t="s">
        <v>27</v>
      </c>
      <c r="C8" s="64" t="s">
        <v>28</v>
      </c>
      <c r="D8" s="64" t="s">
        <v>29</v>
      </c>
      <c r="E8" s="64" t="s">
        <v>0</v>
      </c>
      <c r="F8" s="66" t="s">
        <v>2</v>
      </c>
      <c r="G8" s="54" t="s">
        <v>1</v>
      </c>
      <c r="H8" s="56"/>
      <c r="I8" s="54" t="s">
        <v>4</v>
      </c>
      <c r="J8" s="55"/>
      <c r="K8" s="56"/>
      <c r="L8" s="54" t="s">
        <v>5</v>
      </c>
      <c r="M8" s="55"/>
      <c r="N8" s="56"/>
      <c r="O8" s="57" t="s">
        <v>6</v>
      </c>
      <c r="P8" s="57"/>
      <c r="Q8" s="57"/>
      <c r="R8" s="57" t="s">
        <v>7</v>
      </c>
      <c r="S8" s="57"/>
      <c r="T8" s="57"/>
      <c r="U8" s="13" t="s">
        <v>8</v>
      </c>
      <c r="V8" s="58" t="s">
        <v>26</v>
      </c>
      <c r="W8" s="53" t="s">
        <v>30</v>
      </c>
    </row>
    <row r="9" spans="1:23" ht="142.5" customHeight="1">
      <c r="A9" s="63"/>
      <c r="B9" s="65"/>
      <c r="C9" s="65"/>
      <c r="D9" s="65"/>
      <c r="E9" s="65"/>
      <c r="F9" s="67"/>
      <c r="G9" s="12" t="s">
        <v>9</v>
      </c>
      <c r="H9" s="12" t="s">
        <v>10</v>
      </c>
      <c r="I9" s="22" t="s">
        <v>24</v>
      </c>
      <c r="J9" s="15" t="s">
        <v>23</v>
      </c>
      <c r="K9" s="12" t="s">
        <v>10</v>
      </c>
      <c r="L9" s="14" t="s">
        <v>14</v>
      </c>
      <c r="M9" s="12" t="s">
        <v>11</v>
      </c>
      <c r="N9" s="12" t="s">
        <v>10</v>
      </c>
      <c r="O9" s="14" t="s">
        <v>14</v>
      </c>
      <c r="P9" s="12" t="s">
        <v>12</v>
      </c>
      <c r="Q9" s="12" t="s">
        <v>10</v>
      </c>
      <c r="R9" s="14" t="s">
        <v>14</v>
      </c>
      <c r="S9" s="12" t="s">
        <v>13</v>
      </c>
      <c r="T9" s="12" t="s">
        <v>10</v>
      </c>
      <c r="U9" s="14" t="s">
        <v>10</v>
      </c>
      <c r="V9" s="59"/>
      <c r="W9" s="53"/>
    </row>
    <row r="10" spans="1:23" s="26" customFormat="1" ht="33" customHeight="1">
      <c r="A10" s="31">
        <v>1</v>
      </c>
      <c r="B10" s="32" t="s">
        <v>116</v>
      </c>
      <c r="C10" s="32" t="s">
        <v>117</v>
      </c>
      <c r="D10" s="32" t="s">
        <v>118</v>
      </c>
      <c r="E10" s="32" t="s">
        <v>41</v>
      </c>
      <c r="F10" s="31">
        <v>9</v>
      </c>
      <c r="G10" s="15">
        <v>18</v>
      </c>
      <c r="H10" s="20">
        <f aca="true" t="shared" si="0" ref="H10:H17">(30*G10)/36</f>
        <v>15</v>
      </c>
      <c r="I10" s="15">
        <v>4.5</v>
      </c>
      <c r="J10" s="15"/>
      <c r="K10" s="15" t="e">
        <f aca="true" t="shared" si="1" ref="K10:K15">((20*I10))/J10</f>
        <v>#DIV/0!</v>
      </c>
      <c r="L10" s="16">
        <v>45</v>
      </c>
      <c r="M10" s="17">
        <v>32</v>
      </c>
      <c r="N10" s="28">
        <f aca="true" t="shared" si="2" ref="N10:N17">((15*M10)/L10)</f>
        <v>10.666666666666666</v>
      </c>
      <c r="O10" s="17">
        <v>65</v>
      </c>
      <c r="P10" s="17">
        <v>54</v>
      </c>
      <c r="Q10" s="28">
        <f aca="true" t="shared" si="3" ref="Q10:Q17">(15*P10)/O10</f>
        <v>12.461538461538462</v>
      </c>
      <c r="R10" s="17">
        <v>192</v>
      </c>
      <c r="S10" s="17">
        <v>181</v>
      </c>
      <c r="T10" s="28">
        <f aca="true" t="shared" si="4" ref="T10:T17">(20*S10)/R10</f>
        <v>18.854166666666668</v>
      </c>
      <c r="U10" s="21">
        <v>72</v>
      </c>
      <c r="V10" s="18" t="s">
        <v>96</v>
      </c>
      <c r="W10" s="52" t="s">
        <v>133</v>
      </c>
    </row>
    <row r="11" spans="1:23" ht="31.5" customHeight="1">
      <c r="A11" s="31">
        <v>2</v>
      </c>
      <c r="B11" s="32" t="s">
        <v>119</v>
      </c>
      <c r="C11" s="32" t="s">
        <v>120</v>
      </c>
      <c r="D11" s="32" t="s">
        <v>121</v>
      </c>
      <c r="E11" s="32" t="s">
        <v>41</v>
      </c>
      <c r="F11" s="31">
        <v>10</v>
      </c>
      <c r="G11" s="15">
        <v>27</v>
      </c>
      <c r="H11" s="20">
        <f t="shared" si="0"/>
        <v>22.5</v>
      </c>
      <c r="I11" s="15">
        <v>6</v>
      </c>
      <c r="J11" s="15">
        <v>6</v>
      </c>
      <c r="K11" s="15">
        <f t="shared" si="1"/>
        <v>20</v>
      </c>
      <c r="L11" s="16">
        <v>43</v>
      </c>
      <c r="M11" s="17">
        <v>32</v>
      </c>
      <c r="N11" s="28">
        <f t="shared" si="2"/>
        <v>11.162790697674419</v>
      </c>
      <c r="O11" s="17">
        <v>62</v>
      </c>
      <c r="P11" s="17">
        <v>54</v>
      </c>
      <c r="Q11" s="28">
        <f t="shared" si="3"/>
        <v>13.064516129032258</v>
      </c>
      <c r="R11" s="17">
        <v>181</v>
      </c>
      <c r="S11" s="17">
        <v>181</v>
      </c>
      <c r="T11" s="28">
        <f t="shared" si="4"/>
        <v>20</v>
      </c>
      <c r="U11" s="21">
        <f aca="true" t="shared" si="5" ref="U11:U17">H11+K11+N11+Q11+T11</f>
        <v>86.72730682670668</v>
      </c>
      <c r="V11" s="18" t="s">
        <v>95</v>
      </c>
      <c r="W11" s="52" t="s">
        <v>133</v>
      </c>
    </row>
    <row r="12" spans="1:23" ht="31.5" customHeight="1">
      <c r="A12" s="31">
        <v>3</v>
      </c>
      <c r="B12" s="32" t="s">
        <v>122</v>
      </c>
      <c r="C12" s="32" t="s">
        <v>123</v>
      </c>
      <c r="D12" s="32" t="s">
        <v>124</v>
      </c>
      <c r="E12" s="32" t="s">
        <v>41</v>
      </c>
      <c r="F12" s="31">
        <v>10</v>
      </c>
      <c r="G12" s="15">
        <v>21</v>
      </c>
      <c r="H12" s="20">
        <f t="shared" si="0"/>
        <v>17.5</v>
      </c>
      <c r="I12" s="15">
        <v>4.5</v>
      </c>
      <c r="J12" s="15">
        <v>6</v>
      </c>
      <c r="K12" s="15">
        <f t="shared" si="1"/>
        <v>15</v>
      </c>
      <c r="L12" s="16">
        <v>38</v>
      </c>
      <c r="M12" s="17">
        <v>32</v>
      </c>
      <c r="N12" s="28">
        <f t="shared" si="2"/>
        <v>12.631578947368421</v>
      </c>
      <c r="O12" s="17">
        <v>57</v>
      </c>
      <c r="P12" s="17">
        <v>54</v>
      </c>
      <c r="Q12" s="28">
        <f t="shared" si="3"/>
        <v>14.210526315789474</v>
      </c>
      <c r="R12" s="17">
        <v>245</v>
      </c>
      <c r="S12" s="17">
        <v>181</v>
      </c>
      <c r="T12" s="28">
        <f t="shared" si="4"/>
        <v>14.775510204081632</v>
      </c>
      <c r="U12" s="21">
        <f t="shared" si="5"/>
        <v>74.11761546723953</v>
      </c>
      <c r="V12" s="18" t="s">
        <v>154</v>
      </c>
      <c r="W12" s="52" t="s">
        <v>133</v>
      </c>
    </row>
    <row r="13" spans="1:23" ht="31.5" customHeight="1">
      <c r="A13" s="31">
        <v>4</v>
      </c>
      <c r="B13" s="32" t="s">
        <v>125</v>
      </c>
      <c r="C13" s="32" t="s">
        <v>34</v>
      </c>
      <c r="D13" s="32" t="s">
        <v>126</v>
      </c>
      <c r="E13" s="32" t="s">
        <v>41</v>
      </c>
      <c r="F13" s="31">
        <v>10</v>
      </c>
      <c r="G13" s="15">
        <v>22</v>
      </c>
      <c r="H13" s="20">
        <f t="shared" si="0"/>
        <v>18.333333333333332</v>
      </c>
      <c r="I13" s="15">
        <v>5</v>
      </c>
      <c r="J13" s="15">
        <v>6</v>
      </c>
      <c r="K13" s="15">
        <f t="shared" si="1"/>
        <v>16.666666666666668</v>
      </c>
      <c r="L13" s="16">
        <v>46</v>
      </c>
      <c r="M13" s="17">
        <v>32</v>
      </c>
      <c r="N13" s="28">
        <f t="shared" si="2"/>
        <v>10.434782608695652</v>
      </c>
      <c r="O13" s="17">
        <v>68</v>
      </c>
      <c r="P13" s="17">
        <v>54</v>
      </c>
      <c r="Q13" s="28">
        <f t="shared" si="3"/>
        <v>11.911764705882353</v>
      </c>
      <c r="R13" s="17">
        <v>205</v>
      </c>
      <c r="S13" s="17">
        <v>181</v>
      </c>
      <c r="T13" s="28">
        <f t="shared" si="4"/>
        <v>17.658536585365855</v>
      </c>
      <c r="U13" s="21">
        <f t="shared" si="5"/>
        <v>75.00508389994387</v>
      </c>
      <c r="V13" s="18" t="s">
        <v>154</v>
      </c>
      <c r="W13" s="52" t="s">
        <v>133</v>
      </c>
    </row>
    <row r="14" spans="1:23" ht="31.5">
      <c r="A14" s="31">
        <v>5</v>
      </c>
      <c r="B14" s="32" t="s">
        <v>127</v>
      </c>
      <c r="C14" s="32" t="s">
        <v>108</v>
      </c>
      <c r="D14" s="32" t="s">
        <v>128</v>
      </c>
      <c r="E14" s="32" t="s">
        <v>41</v>
      </c>
      <c r="F14" s="31">
        <v>11</v>
      </c>
      <c r="G14" s="15">
        <v>26</v>
      </c>
      <c r="H14" s="20">
        <f t="shared" si="0"/>
        <v>21.666666666666668</v>
      </c>
      <c r="I14" s="15">
        <v>6</v>
      </c>
      <c r="J14" s="15">
        <v>6</v>
      </c>
      <c r="K14" s="15">
        <f t="shared" si="1"/>
        <v>20</v>
      </c>
      <c r="L14" s="16">
        <v>39</v>
      </c>
      <c r="M14" s="17">
        <v>32</v>
      </c>
      <c r="N14" s="28">
        <f t="shared" si="2"/>
        <v>12.307692307692308</v>
      </c>
      <c r="O14" s="17">
        <v>57</v>
      </c>
      <c r="P14" s="17">
        <v>54</v>
      </c>
      <c r="Q14" s="28">
        <f t="shared" si="3"/>
        <v>14.210526315789474</v>
      </c>
      <c r="R14" s="17">
        <v>229</v>
      </c>
      <c r="S14" s="17">
        <v>181</v>
      </c>
      <c r="T14" s="28">
        <f t="shared" si="4"/>
        <v>15.807860262008735</v>
      </c>
      <c r="U14" s="21">
        <f t="shared" si="5"/>
        <v>83.99274555215719</v>
      </c>
      <c r="V14" s="18" t="s">
        <v>154</v>
      </c>
      <c r="W14" s="52" t="s">
        <v>133</v>
      </c>
    </row>
    <row r="15" spans="1:23" ht="31.5">
      <c r="A15" s="31">
        <v>6</v>
      </c>
      <c r="B15" s="32" t="s">
        <v>129</v>
      </c>
      <c r="C15" s="32" t="s">
        <v>130</v>
      </c>
      <c r="D15" s="32" t="s">
        <v>128</v>
      </c>
      <c r="E15" s="32" t="s">
        <v>41</v>
      </c>
      <c r="F15" s="31">
        <v>11</v>
      </c>
      <c r="G15" s="15">
        <v>22</v>
      </c>
      <c r="H15" s="20">
        <f t="shared" si="0"/>
        <v>18.333333333333332</v>
      </c>
      <c r="I15" s="15">
        <v>6</v>
      </c>
      <c r="J15" s="15">
        <v>6</v>
      </c>
      <c r="K15" s="15">
        <f t="shared" si="1"/>
        <v>20</v>
      </c>
      <c r="L15" s="16">
        <v>32</v>
      </c>
      <c r="M15" s="17">
        <v>32</v>
      </c>
      <c r="N15" s="28">
        <f t="shared" si="2"/>
        <v>15</v>
      </c>
      <c r="O15" s="17">
        <v>54</v>
      </c>
      <c r="P15" s="17">
        <v>54</v>
      </c>
      <c r="Q15" s="28">
        <f t="shared" si="3"/>
        <v>15</v>
      </c>
      <c r="R15" s="17">
        <v>198</v>
      </c>
      <c r="S15" s="17">
        <v>181</v>
      </c>
      <c r="T15" s="28">
        <f t="shared" si="4"/>
        <v>18.282828282828284</v>
      </c>
      <c r="U15" s="21">
        <f t="shared" si="5"/>
        <v>86.6161616161616</v>
      </c>
      <c r="V15" s="18" t="s">
        <v>158</v>
      </c>
      <c r="W15" s="52" t="s">
        <v>133</v>
      </c>
    </row>
    <row r="16" spans="1:23" ht="31.5">
      <c r="A16" s="31">
        <v>7</v>
      </c>
      <c r="B16" s="32" t="s">
        <v>131</v>
      </c>
      <c r="C16" s="32" t="s">
        <v>132</v>
      </c>
      <c r="D16" s="32" t="s">
        <v>128</v>
      </c>
      <c r="E16" s="32" t="s">
        <v>41</v>
      </c>
      <c r="F16" s="31">
        <v>9</v>
      </c>
      <c r="G16" s="15">
        <v>15</v>
      </c>
      <c r="H16" s="20">
        <f t="shared" si="0"/>
        <v>12.5</v>
      </c>
      <c r="I16" s="15">
        <v>4.5</v>
      </c>
      <c r="J16" s="15">
        <v>6</v>
      </c>
      <c r="K16" s="15">
        <v>20</v>
      </c>
      <c r="L16" s="16">
        <v>35</v>
      </c>
      <c r="M16" s="17">
        <v>32</v>
      </c>
      <c r="N16" s="28">
        <f t="shared" si="2"/>
        <v>13.714285714285714</v>
      </c>
      <c r="O16" s="17">
        <v>61</v>
      </c>
      <c r="P16" s="17">
        <v>54</v>
      </c>
      <c r="Q16" s="28">
        <f t="shared" si="3"/>
        <v>13.278688524590164</v>
      </c>
      <c r="R16" s="17">
        <v>281</v>
      </c>
      <c r="S16" s="17">
        <v>181</v>
      </c>
      <c r="T16" s="28">
        <f t="shared" si="4"/>
        <v>12.882562277580071</v>
      </c>
      <c r="U16" s="21">
        <f t="shared" si="5"/>
        <v>72.37553651645595</v>
      </c>
      <c r="V16" s="18" t="s">
        <v>96</v>
      </c>
      <c r="W16" s="52" t="s">
        <v>133</v>
      </c>
    </row>
    <row r="17" spans="1:23" ht="23.25">
      <c r="A17" s="31"/>
      <c r="B17" s="32"/>
      <c r="C17" s="32"/>
      <c r="D17" s="32"/>
      <c r="E17" s="32"/>
      <c r="F17" s="31"/>
      <c r="G17" s="15"/>
      <c r="H17" s="20">
        <f t="shared" si="0"/>
        <v>0</v>
      </c>
      <c r="I17" s="15"/>
      <c r="J17" s="15"/>
      <c r="K17" s="15" t="e">
        <f>((20*I17))/J17</f>
        <v>#DIV/0!</v>
      </c>
      <c r="L17" s="16"/>
      <c r="M17" s="17"/>
      <c r="N17" s="28" t="e">
        <f t="shared" si="2"/>
        <v>#DIV/0!</v>
      </c>
      <c r="O17" s="17"/>
      <c r="P17" s="17"/>
      <c r="Q17" s="28" t="e">
        <f t="shared" si="3"/>
        <v>#DIV/0!</v>
      </c>
      <c r="R17" s="17"/>
      <c r="S17" s="17"/>
      <c r="T17" s="28" t="e">
        <f t="shared" si="4"/>
        <v>#DIV/0!</v>
      </c>
      <c r="U17" s="21" t="e">
        <f t="shared" si="5"/>
        <v>#DIV/0!</v>
      </c>
      <c r="V17" s="18"/>
      <c r="W17" s="29"/>
    </row>
    <row r="18" spans="1:20" ht="18.75">
      <c r="A18" s="25"/>
      <c r="B18" s="25"/>
      <c r="C18" s="19"/>
      <c r="D18" s="61"/>
      <c r="E18" s="61"/>
      <c r="F18" s="61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10"/>
    </row>
    <row r="19" spans="1:20" ht="18.75">
      <c r="A19" s="25"/>
      <c r="B19" s="25"/>
      <c r="C19" s="19"/>
      <c r="D19" s="61"/>
      <c r="E19" s="61"/>
      <c r="F19" s="61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3"/>
    </row>
    <row r="20" spans="1:20" ht="18.75">
      <c r="A20" s="25"/>
      <c r="B20" s="25"/>
      <c r="C20" s="19"/>
      <c r="D20" s="61"/>
      <c r="E20" s="61"/>
      <c r="F20" s="61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3"/>
    </row>
    <row r="21" spans="1:19" ht="18.75">
      <c r="A21" s="7"/>
      <c r="B21" s="7"/>
      <c r="C21" s="8"/>
      <c r="D21" s="80"/>
      <c r="E21" s="80"/>
      <c r="F21" s="8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8.75">
      <c r="A22" s="7"/>
      <c r="B22" s="7"/>
      <c r="C22" s="8"/>
      <c r="D22" s="80"/>
      <c r="E22" s="80"/>
      <c r="F22" s="8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8.75">
      <c r="A23" s="7"/>
      <c r="B23" s="7"/>
      <c r="C23" s="8"/>
      <c r="D23" s="80"/>
      <c r="E23" s="80"/>
      <c r="F23" s="8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8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</sheetData>
  <sheetProtection/>
  <mergeCells count="27">
    <mergeCell ref="A4:B4"/>
    <mergeCell ref="A5:B5"/>
    <mergeCell ref="D21:F21"/>
    <mergeCell ref="A6:S6"/>
    <mergeCell ref="A8:A9"/>
    <mergeCell ref="B8:B9"/>
    <mergeCell ref="C8:C9"/>
    <mergeCell ref="D20:F20"/>
    <mergeCell ref="D8:D9"/>
    <mergeCell ref="C4:M4"/>
    <mergeCell ref="D23:F23"/>
    <mergeCell ref="D22:F22"/>
    <mergeCell ref="D18:F18"/>
    <mergeCell ref="D19:F19"/>
    <mergeCell ref="C5:F5"/>
    <mergeCell ref="O1:S1"/>
    <mergeCell ref="O2:S2"/>
    <mergeCell ref="O3:S3"/>
    <mergeCell ref="E8:E9"/>
    <mergeCell ref="F8:F9"/>
    <mergeCell ref="W8:W9"/>
    <mergeCell ref="G8:H8"/>
    <mergeCell ref="I8:K8"/>
    <mergeCell ref="L8:N8"/>
    <mergeCell ref="O8:Q8"/>
    <mergeCell ref="R8:T8"/>
    <mergeCell ref="V8:V9"/>
  </mergeCells>
  <printOptions/>
  <pageMargins left="0" right="0" top="0" bottom="0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2022-10-03T11:02:38Z</dcterms:modified>
  <cp:category/>
  <cp:version/>
  <cp:contentType/>
  <cp:contentStatus/>
</cp:coreProperties>
</file>